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6"/>
  <workbookPr defaultThemeVersion="166925"/>
  <mc:AlternateContent xmlns:mc="http://schemas.openxmlformats.org/markup-compatibility/2006">
    <mc:Choice Requires="x15">
      <x15ac:absPath xmlns:x15ac="http://schemas.microsoft.com/office/spreadsheetml/2010/11/ac" url="https://lahti.sharepoint.com/sites/Tapahtumienhiilijalanjlkilaskuri/Jaetut asiakirjat/General/Laskuri/"/>
    </mc:Choice>
  </mc:AlternateContent>
  <xr:revisionPtr revIDLastSave="2530" documentId="11_92482FFD83DBB8E36F5F6E18903E8C1851038383" xr6:coauthVersionLast="47" xr6:coauthVersionMax="47" xr10:uidLastSave="{8714C157-C134-41D8-B007-82A5D55D36F4}"/>
  <bookViews>
    <workbookView xWindow="-120" yWindow="-120" windowWidth="29040" windowHeight="15840" firstSheet="2" activeTab="2" xr2:uid="{00000000-000D-0000-FFFF-FFFF00000000}"/>
  </bookViews>
  <sheets>
    <sheet name="Ohjeet" sheetId="1" r:id="rId1"/>
    <sheet name="Tulokset" sheetId="2" r:id="rId2"/>
    <sheet name="Energiankulutus" sheetId="3" r:id="rId3"/>
    <sheet name="Polttoaineen kulutus" sheetId="8" r:id="rId4"/>
    <sheet name="Liikenne" sheetId="4" r:id="rId5"/>
    <sheet name="Jätehuolto" sheetId="5" r:id="rId6"/>
    <sheet name="Ruoka ja juoma" sheetId="6" r:id="rId7"/>
    <sheet name="Päästökertoimet" sheetId="7" r:id="rId8"/>
    <sheet name="Kaavio1" sheetId="9"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12" i="5"/>
  <c r="J13" i="5" l="1"/>
  <c r="F20" i="5" s="1"/>
  <c r="F9" i="6" l="1"/>
  <c r="F10" i="6"/>
  <c r="F11" i="6"/>
  <c r="K11" i="6"/>
  <c r="K12" i="6"/>
  <c r="K13" i="6"/>
  <c r="K14" i="6"/>
  <c r="K28" i="4"/>
  <c r="G35" i="4"/>
  <c r="G34" i="4"/>
  <c r="G33" i="4"/>
  <c r="G32" i="4"/>
  <c r="G31" i="4"/>
  <c r="O30" i="4"/>
  <c r="K30" i="4"/>
  <c r="G30" i="4"/>
  <c r="O29" i="4"/>
  <c r="K29" i="4"/>
  <c r="G29" i="4"/>
  <c r="O28" i="4"/>
  <c r="G28" i="4"/>
  <c r="O27" i="4"/>
  <c r="K27" i="4"/>
  <c r="G27" i="4"/>
  <c r="G17" i="4"/>
  <c r="O31" i="4" l="1"/>
  <c r="E13" i="2" s="1"/>
  <c r="G11" i="3"/>
  <c r="K9" i="6"/>
  <c r="K10" i="6"/>
  <c r="K8" i="6"/>
  <c r="K15" i="6" s="1"/>
  <c r="F12" i="6" l="1"/>
  <c r="F8" i="6"/>
  <c r="F13" i="6" l="1"/>
  <c r="D15" i="6" s="1"/>
  <c r="F11" i="8"/>
  <c r="F13" i="8" s="1"/>
  <c r="E10" i="2" s="1"/>
  <c r="F12" i="8"/>
  <c r="F10" i="8"/>
  <c r="F12" i="5"/>
  <c r="F13" i="5"/>
  <c r="F14" i="5"/>
  <c r="F15" i="5"/>
  <c r="F16" i="5"/>
  <c r="F17" i="5"/>
  <c r="F18" i="5"/>
  <c r="F11" i="5"/>
  <c r="G21" i="4"/>
  <c r="E15" i="2" l="1"/>
  <c r="O14" i="4"/>
  <c r="O15" i="4"/>
  <c r="O16" i="4"/>
  <c r="G19" i="4"/>
  <c r="G20" i="4"/>
  <c r="G15" i="4"/>
  <c r="G16" i="4"/>
  <c r="O13" i="4"/>
  <c r="G14" i="4"/>
  <c r="G18" i="4"/>
  <c r="G13" i="4"/>
  <c r="K14" i="4"/>
  <c r="K15" i="4"/>
  <c r="K16" i="4"/>
  <c r="K13" i="4"/>
  <c r="G12" i="3"/>
  <c r="O17" i="4" l="1"/>
  <c r="E12" i="2" s="1"/>
  <c r="G13" i="3"/>
  <c r="E9" i="2" s="1"/>
  <c r="F19" i="5" l="1"/>
  <c r="E14" i="2" s="1"/>
  <c r="E16" i="2" s="1"/>
</calcChain>
</file>

<file path=xl/sharedStrings.xml><?xml version="1.0" encoding="utf-8"?>
<sst xmlns="http://schemas.openxmlformats.org/spreadsheetml/2006/main" count="320" uniqueCount="141">
  <si>
    <t xml:space="preserve">Tapahtuman päästöt </t>
  </si>
  <si>
    <t>Energiankulutus</t>
  </si>
  <si>
    <t>Polttoainekulutus</t>
  </si>
  <si>
    <t>Liikenne</t>
  </si>
  <si>
    <t>Henkilökunnan liikenne</t>
  </si>
  <si>
    <t>Kävijöiden liikenne</t>
  </si>
  <si>
    <t>Jätehuolto</t>
  </si>
  <si>
    <t>Ruoka ja juoma</t>
  </si>
  <si>
    <t xml:space="preserve">Tapahtuman hiilijalanjälki </t>
  </si>
  <si>
    <r>
      <t>kg CO</t>
    </r>
    <r>
      <rPr>
        <b/>
        <vertAlign val="subscript"/>
        <sz val="14"/>
        <color theme="1"/>
        <rFont val="Calibri"/>
        <family val="2"/>
        <scheme val="minor"/>
      </rPr>
      <t>2</t>
    </r>
    <r>
      <rPr>
        <b/>
        <sz val="14"/>
        <color theme="1"/>
        <rFont val="Calibri"/>
        <family val="2"/>
        <scheme val="minor"/>
      </rPr>
      <t>-ekv.</t>
    </r>
  </si>
  <si>
    <t>Ostosähkön kulutus</t>
  </si>
  <si>
    <t>Sähkötyyppi</t>
  </si>
  <si>
    <t>Kokonaiskulutus (kWh)</t>
  </si>
  <si>
    <t>Päästökerroin (gCO₂-ekv./kWh)</t>
  </si>
  <si>
    <t>Kokonaispäästöt (gCO₂-ekv.)</t>
  </si>
  <si>
    <t>Yleissähkö (Suomi)</t>
  </si>
  <si>
    <t>Lahden omien kiinteistöjen sähkö</t>
  </si>
  <si>
    <t>Päästöt yhteensä</t>
  </si>
  <si>
    <r>
      <t>kg CO</t>
    </r>
    <r>
      <rPr>
        <b/>
        <vertAlign val="subscript"/>
        <sz val="16"/>
        <color theme="1"/>
        <rFont val="Calibri"/>
        <family val="2"/>
        <scheme val="minor"/>
      </rPr>
      <t>2</t>
    </r>
    <r>
      <rPr>
        <b/>
        <sz val="16"/>
        <color theme="1"/>
        <rFont val="Calibri"/>
        <family val="2"/>
        <scheme val="minor"/>
      </rPr>
      <t>-ekv.</t>
    </r>
  </si>
  <si>
    <t>Polttoainetyyppi</t>
  </si>
  <si>
    <t>Määrä (l)</t>
  </si>
  <si>
    <r>
      <t>Päästökerroin (kg CO</t>
    </r>
    <r>
      <rPr>
        <b/>
        <vertAlign val="subscript"/>
        <sz val="14"/>
        <color theme="1"/>
        <rFont val="Calibri"/>
        <family val="2"/>
        <scheme val="minor"/>
      </rPr>
      <t>2</t>
    </r>
    <r>
      <rPr>
        <b/>
        <sz val="14"/>
        <color theme="1"/>
        <rFont val="Calibri"/>
        <family val="2"/>
        <scheme val="minor"/>
      </rPr>
      <t>/ l)</t>
    </r>
  </si>
  <si>
    <r>
      <t>Päästöt (kg CO</t>
    </r>
    <r>
      <rPr>
        <b/>
        <vertAlign val="subscript"/>
        <sz val="14"/>
        <color theme="1"/>
        <rFont val="Calibri"/>
        <family val="2"/>
        <scheme val="minor"/>
      </rPr>
      <t>2</t>
    </r>
    <r>
      <rPr>
        <b/>
        <sz val="14"/>
        <color theme="1"/>
        <rFont val="Calibri"/>
        <family val="2"/>
        <scheme val="minor"/>
      </rPr>
      <t>-ekv.)</t>
    </r>
  </si>
  <si>
    <t>Bensiini</t>
  </si>
  <si>
    <t>Diesel</t>
  </si>
  <si>
    <t>Biodiesel</t>
  </si>
  <si>
    <t>Polttoaineen kulutuksesta aiheutuvat päästöt yhteensä</t>
  </si>
  <si>
    <r>
      <t>kgCO</t>
    </r>
    <r>
      <rPr>
        <b/>
        <vertAlign val="subscript"/>
        <sz val="14"/>
        <color theme="1"/>
        <rFont val="Calibri"/>
        <family val="2"/>
        <scheme val="minor"/>
      </rPr>
      <t>2</t>
    </r>
    <r>
      <rPr>
        <b/>
        <sz val="14"/>
        <color theme="1"/>
        <rFont val="Calibri"/>
        <family val="2"/>
        <scheme val="minor"/>
      </rPr>
      <t>-ekv.</t>
    </r>
  </si>
  <si>
    <t>Esimerkkimatkoja lennoille</t>
  </si>
  <si>
    <t xml:space="preserve">Lyhyet lennot &lt; 463 km </t>
  </si>
  <si>
    <t xml:space="preserve">Lyhyet kotimaan lennot esim. Helsinki- Vaasa </t>
  </si>
  <si>
    <t>Keskipitkät lennot 463-3700 km</t>
  </si>
  <si>
    <t>Pidemmät kotimaan lennot esim. Helsinki- Ivalo tai Euroopan sisäällä tehdyt lennot</t>
  </si>
  <si>
    <t>Pitkät lennot yli 3700 km</t>
  </si>
  <si>
    <t>Esim. Helsinki- Dallas tai Helsinki- Tokio. Pitkät ulkomaanlennot</t>
  </si>
  <si>
    <t>Henkilökunnan työmatkaliikenteestä syntyvät syntyvät päästöt</t>
  </si>
  <si>
    <t>Liikkumistapa</t>
  </si>
  <si>
    <t>Kilometrit</t>
  </si>
  <si>
    <t>Päästökerroin</t>
  </si>
  <si>
    <t>Päästöt</t>
  </si>
  <si>
    <t>Henkilökilometrit</t>
  </si>
  <si>
    <t xml:space="preserve">Päästöt </t>
  </si>
  <si>
    <t>Henkilöauto</t>
  </si>
  <si>
    <r>
      <t>g CO</t>
    </r>
    <r>
      <rPr>
        <b/>
        <vertAlign val="subscript"/>
        <sz val="12"/>
        <color theme="1"/>
        <rFont val="Calibri"/>
        <family val="2"/>
        <scheme val="minor"/>
      </rPr>
      <t>2</t>
    </r>
    <r>
      <rPr>
        <b/>
        <sz val="12"/>
        <color theme="1"/>
        <rFont val="Calibri"/>
        <family val="2"/>
        <scheme val="minor"/>
      </rPr>
      <t>-ekv./km</t>
    </r>
  </si>
  <si>
    <r>
      <t>g CO</t>
    </r>
    <r>
      <rPr>
        <b/>
        <vertAlign val="subscript"/>
        <sz val="12"/>
        <color theme="1"/>
        <rFont val="Calibri"/>
        <family val="2"/>
        <scheme val="minor"/>
      </rPr>
      <t>2</t>
    </r>
    <r>
      <rPr>
        <b/>
        <sz val="12"/>
        <color theme="1"/>
        <rFont val="Calibri"/>
        <family val="2"/>
        <scheme val="minor"/>
      </rPr>
      <t>-ekv.</t>
    </r>
  </si>
  <si>
    <t>Lentoliikenne</t>
  </si>
  <si>
    <r>
      <t>g CO</t>
    </r>
    <r>
      <rPr>
        <b/>
        <vertAlign val="subscript"/>
        <sz val="12"/>
        <color theme="1"/>
        <rFont val="Calibri"/>
        <family val="2"/>
        <scheme val="minor"/>
      </rPr>
      <t>2</t>
    </r>
    <r>
      <rPr>
        <b/>
        <sz val="12"/>
        <color theme="1"/>
        <rFont val="Calibri"/>
        <family val="2"/>
        <scheme val="minor"/>
      </rPr>
      <t>-ekv./hkm</t>
    </r>
  </si>
  <si>
    <t>Joukkoliikenne</t>
  </si>
  <si>
    <t xml:space="preserve">Bensiini </t>
  </si>
  <si>
    <t>Kotimaan lennot (&lt; 463 km)</t>
  </si>
  <si>
    <t>Linja-auto (kaukoliikenne)</t>
  </si>
  <si>
    <t>Euroopan lennot (463-3700 km)</t>
  </si>
  <si>
    <t>Linja-auto (lähiliikenne)</t>
  </si>
  <si>
    <t>Mannerten väliset lennot (yli 3700 km)</t>
  </si>
  <si>
    <t>Juna (kauko)</t>
  </si>
  <si>
    <t>Biokaasu</t>
  </si>
  <si>
    <t>Lentoliikenne, yleiskerroin</t>
  </si>
  <si>
    <t>Juna (lähi)</t>
  </si>
  <si>
    <t>Sähkö</t>
  </si>
  <si>
    <t>Henkilökunnan työmatkaliikenteen päästöt yhteensä</t>
  </si>
  <si>
    <r>
      <t>kg CO</t>
    </r>
    <r>
      <rPr>
        <b/>
        <vertAlign val="subscript"/>
        <sz val="12"/>
        <color theme="1"/>
        <rFont val="Calibri"/>
        <family val="2"/>
        <scheme val="minor"/>
      </rPr>
      <t>2</t>
    </r>
    <r>
      <rPr>
        <b/>
        <sz val="12"/>
        <color theme="1"/>
        <rFont val="Calibri"/>
        <family val="2"/>
        <scheme val="minor"/>
      </rPr>
      <t>-ekv.</t>
    </r>
  </si>
  <si>
    <t>Maakaasu</t>
  </si>
  <si>
    <t>Hybridi</t>
  </si>
  <si>
    <t>Hybridi (ladattava)</t>
  </si>
  <si>
    <t>Polttoaine ei tiedossa</t>
  </si>
  <si>
    <t>Tapahtuman kävijöiden liikkumisesta aiheutuvat päästöt</t>
  </si>
  <si>
    <t>Tapahtuman kävijöiden liikkumisesta aiheutuvat päästöt yhteensä</t>
  </si>
  <si>
    <t>Tapahtumassa kerätyt jätejakeet</t>
  </si>
  <si>
    <t>Jätejae</t>
  </si>
  <si>
    <t>Määrä (kg)</t>
  </si>
  <si>
    <r>
      <t>Päästökerroin (g CO</t>
    </r>
    <r>
      <rPr>
        <b/>
        <vertAlign val="subscript"/>
        <sz val="11"/>
        <color theme="1"/>
        <rFont val="Calibri"/>
        <family val="2"/>
        <scheme val="minor"/>
      </rPr>
      <t>2</t>
    </r>
    <r>
      <rPr>
        <b/>
        <sz val="11"/>
        <color theme="1"/>
        <rFont val="Calibri"/>
        <family val="2"/>
        <scheme val="minor"/>
      </rPr>
      <t>-ekv./kg)</t>
    </r>
  </si>
  <si>
    <r>
      <t>Päästöt (kg CO</t>
    </r>
    <r>
      <rPr>
        <b/>
        <vertAlign val="subscript"/>
        <sz val="11"/>
        <color theme="1"/>
        <rFont val="Calibri"/>
        <family val="2"/>
        <scheme val="minor"/>
      </rPr>
      <t>2</t>
    </r>
    <r>
      <rPr>
        <b/>
        <sz val="11"/>
        <color theme="1"/>
        <rFont val="Calibri"/>
        <family val="2"/>
        <scheme val="minor"/>
      </rPr>
      <t>-ekv.)</t>
    </r>
  </si>
  <si>
    <t>Biojäte</t>
  </si>
  <si>
    <t>Energiajäte</t>
  </si>
  <si>
    <t>Kartonki ja pahvi</t>
  </si>
  <si>
    <t>Lasi</t>
  </si>
  <si>
    <t>Metalli</t>
  </si>
  <si>
    <t>Muovi</t>
  </si>
  <si>
    <t>Paperi</t>
  </si>
  <si>
    <t>Sekajäte</t>
  </si>
  <si>
    <t>Tapahtuman kierrätysaste</t>
  </si>
  <si>
    <t>Tavanomaiset juomien annoskoot</t>
  </si>
  <si>
    <t>Annosesimerkit</t>
  </si>
  <si>
    <t>kpl</t>
  </si>
  <si>
    <r>
      <t>Päästökerroin (kgCO</t>
    </r>
    <r>
      <rPr>
        <b/>
        <vertAlign val="subscript"/>
        <sz val="12"/>
        <color theme="1"/>
        <rFont val="Calibri"/>
        <family val="2"/>
        <scheme val="minor"/>
      </rPr>
      <t>2</t>
    </r>
    <r>
      <rPr>
        <b/>
        <sz val="12"/>
        <color theme="1"/>
        <rFont val="Calibri"/>
        <family val="2"/>
        <scheme val="minor"/>
      </rPr>
      <t>-ekv./annos)</t>
    </r>
  </si>
  <si>
    <r>
      <t>Päästöt (kgCO</t>
    </r>
    <r>
      <rPr>
        <b/>
        <vertAlign val="subscript"/>
        <sz val="12"/>
        <color theme="1"/>
        <rFont val="Calibri"/>
        <family val="2"/>
        <scheme val="minor"/>
      </rPr>
      <t>2</t>
    </r>
    <r>
      <rPr>
        <b/>
        <sz val="12"/>
        <color theme="1"/>
        <rFont val="Calibri"/>
        <family val="2"/>
        <scheme val="minor"/>
      </rPr>
      <t>-ekv.)</t>
    </r>
  </si>
  <si>
    <t>Juomat</t>
  </si>
  <si>
    <t>Annos (kpl)</t>
  </si>
  <si>
    <t>Viini</t>
  </si>
  <si>
    <t>12-16 cl</t>
  </si>
  <si>
    <t>Kasvisannos</t>
  </si>
  <si>
    <t>Olut</t>
  </si>
  <si>
    <t>33 cl tai 0,5 l</t>
  </si>
  <si>
    <t>Kala-annos (järvikalat)</t>
  </si>
  <si>
    <t>Siiderit ja lonkerot</t>
  </si>
  <si>
    <t>Kala-annos (ulkomainen lohi)</t>
  </si>
  <si>
    <t>Kahvi</t>
  </si>
  <si>
    <t>2,5 dl</t>
  </si>
  <si>
    <t>Broileriannos</t>
  </si>
  <si>
    <t>Mehu</t>
  </si>
  <si>
    <t>Liha-annos</t>
  </si>
  <si>
    <t>Limonadi</t>
  </si>
  <si>
    <t>Pullovesi</t>
  </si>
  <si>
    <t>0,5 l</t>
  </si>
  <si>
    <r>
      <rPr>
        <b/>
        <sz val="12"/>
        <color theme="1"/>
        <rFont val="Calibri"/>
        <family val="2"/>
        <scheme val="minor"/>
      </rPr>
      <t>Ruokien ja juomien päästöt yhteensä</t>
    </r>
    <r>
      <rPr>
        <sz val="11"/>
        <color theme="1"/>
        <rFont val="Calibri"/>
        <family val="2"/>
        <scheme val="minor"/>
      </rPr>
      <t xml:space="preserve"> </t>
    </r>
  </si>
  <si>
    <r>
      <t>kgCO</t>
    </r>
    <r>
      <rPr>
        <b/>
        <vertAlign val="subscript"/>
        <sz val="12"/>
        <color theme="1"/>
        <rFont val="Calibri"/>
        <family val="2"/>
        <scheme val="minor"/>
      </rPr>
      <t>2</t>
    </r>
    <r>
      <rPr>
        <b/>
        <sz val="12"/>
        <color theme="1"/>
        <rFont val="Calibri"/>
        <family val="2"/>
        <scheme val="minor"/>
      </rPr>
      <t>-ekv.</t>
    </r>
  </si>
  <si>
    <t xml:space="preserve">Laskuesimerkkejä eri juoma-annoksille </t>
  </si>
  <si>
    <t>Yhdestä viinipullosta saadaan noin kuusi annosta. 75cl/16cl= 6,25</t>
  </si>
  <si>
    <t>700 litrasta limonadia saa joko 1400 kpl 0,5 litran annoksia tai 2121 kpl 33 cl annoksia. 700l/0,5l= 1400 tai 70000cl/33cl= 2121</t>
  </si>
  <si>
    <t>Pumpputermospulloon mahtuu 3,5l kahvia. Yhdestä termospullosta saa siis 14 kpl 2,5 dl annoksia. 35dl/2,5dl = 14</t>
  </si>
  <si>
    <t>Yhdestä kahvipannusta saa noin 5 kpl 2,5dl annoksia. 12,5dl/2,5dl= 5</t>
  </si>
  <si>
    <t>Yksikkö</t>
  </si>
  <si>
    <t>Vuosi</t>
  </si>
  <si>
    <t>Lähde</t>
  </si>
  <si>
    <t>Lähteiden linkit</t>
  </si>
  <si>
    <t>gCO₂-ekv./kWh</t>
  </si>
  <si>
    <t xml:space="preserve">Motiva </t>
  </si>
  <si>
    <t>Motiva: https://www.motiva.fi/ratkaisut/energiankaytto_suomessa/co2-paastokertoimet</t>
  </si>
  <si>
    <t>SFS-EN 16258 Kuljetuspalvelujen energiankulutuksen ja kasvihuonekaasupäästöjen laskenta- ja ilmoitusmenetelmät (tavara- ja henkilökuljetukset: https://sales.sfs.fi/fi/index/tuotteet/SFS/CEN/ID2/1/248182.html.stx</t>
  </si>
  <si>
    <t>Uusiutuvilla energialähteillä tuotettu sähkö</t>
  </si>
  <si>
    <t>WWF Green Office</t>
  </si>
  <si>
    <t>VTT Lipasto: http://lipasto.vtt.fi/yksikkopaastot/</t>
  </si>
  <si>
    <t>MTT Ilmastovalinta ravintoloissa: https://jukuri.luke.fi/bitstream/handle/10024/484570/mttraportti160.pdf?sequence=1&amp;isAllowed=y</t>
  </si>
  <si>
    <t>Polttoaineen kulutus</t>
  </si>
  <si>
    <t>WWF Green Office: https://www.ilmastolaskuri.fi/</t>
  </si>
  <si>
    <r>
      <t>kgCO</t>
    </r>
    <r>
      <rPr>
        <vertAlign val="subscript"/>
        <sz val="12"/>
        <color theme="1"/>
        <rFont val="Calibri"/>
        <family val="2"/>
        <scheme val="minor"/>
      </rPr>
      <t>2</t>
    </r>
    <r>
      <rPr>
        <sz val="12"/>
        <color theme="1"/>
        <rFont val="Calibri"/>
        <family val="2"/>
        <scheme val="minor"/>
      </rPr>
      <t>-ekv./l</t>
    </r>
  </si>
  <si>
    <t>SFS-EN 16258</t>
  </si>
  <si>
    <t>Henkilöauto:</t>
  </si>
  <si>
    <r>
      <t>gCO</t>
    </r>
    <r>
      <rPr>
        <vertAlign val="subscript"/>
        <sz val="12"/>
        <color theme="1"/>
        <rFont val="Calibri"/>
        <family val="2"/>
        <scheme val="minor"/>
      </rPr>
      <t>2</t>
    </r>
    <r>
      <rPr>
        <sz val="12"/>
        <color theme="1"/>
        <rFont val="Calibri"/>
        <family val="2"/>
        <scheme val="minor"/>
      </rPr>
      <t>-ekv./km</t>
    </r>
  </si>
  <si>
    <t>VTT Lipasto</t>
  </si>
  <si>
    <t>Lentoliikenne:</t>
  </si>
  <si>
    <t>Lyhyet lennot &lt; 463 km</t>
  </si>
  <si>
    <r>
      <t>g CO</t>
    </r>
    <r>
      <rPr>
        <vertAlign val="subscript"/>
        <sz val="12"/>
        <color theme="1"/>
        <rFont val="Calibri"/>
        <family val="2"/>
        <scheme val="minor"/>
      </rPr>
      <t>2</t>
    </r>
    <r>
      <rPr>
        <sz val="12"/>
        <color theme="1"/>
        <rFont val="Calibri"/>
        <family val="2"/>
        <scheme val="minor"/>
      </rPr>
      <t>-ekv./hkm</t>
    </r>
  </si>
  <si>
    <t>Joukkoliikenne:</t>
  </si>
  <si>
    <t>Jätehuolto:</t>
  </si>
  <si>
    <r>
      <t>g CO</t>
    </r>
    <r>
      <rPr>
        <vertAlign val="subscript"/>
        <sz val="12"/>
        <color theme="1"/>
        <rFont val="Calibri"/>
        <family val="2"/>
        <scheme val="minor"/>
      </rPr>
      <t>2</t>
    </r>
    <r>
      <rPr>
        <sz val="12"/>
        <color theme="1"/>
        <rFont val="Calibri"/>
        <family val="2"/>
        <scheme val="minor"/>
      </rPr>
      <t>-ekv./kg</t>
    </r>
  </si>
  <si>
    <t>Ruoka ja juoma:</t>
  </si>
  <si>
    <t>kgCO2-ekv./annos</t>
  </si>
  <si>
    <t>Kausiruokaa herkuttelijoille ja ilmastonystäville</t>
  </si>
  <si>
    <t>SYKE</t>
  </si>
  <si>
    <t>MTT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</si>
</sst>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 #,##0.00_-;_-* &quot;-&quot;??_-;_-@_-"/>
    <numFmt numFmtId="165" formatCode="_-* #,##0_-;\-* #,##0_-;_-* &quot;-&quot;??_-;_-@_-"/>
  </numFmts>
  <fonts count="15">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vertAlign val="subscript"/>
      <sz val="14"/>
      <color theme="1"/>
      <name val="Calibri"/>
      <family val="2"/>
      <scheme val="minor"/>
    </font>
    <font>
      <sz val="1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vertAlign val="subscript"/>
      <sz val="12"/>
      <color theme="1"/>
      <name val="Calibri"/>
      <family val="2"/>
      <scheme val="minor"/>
    </font>
    <font>
      <b/>
      <vertAlign val="subscript"/>
      <sz val="11"/>
      <color theme="1"/>
      <name val="Calibri"/>
      <family val="2"/>
      <scheme val="minor"/>
    </font>
    <font>
      <b/>
      <vertAlign val="subscript"/>
      <sz val="16"/>
      <color theme="1"/>
      <name val="Calibri"/>
      <family val="2"/>
      <scheme val="minor"/>
    </font>
    <font>
      <vertAlign val="subscript"/>
      <sz val="12"/>
      <color theme="1"/>
      <name val="Calibri"/>
      <family val="2"/>
      <scheme val="minor"/>
    </font>
    <font>
      <sz val="12"/>
      <name val="Calibri"/>
      <family val="2"/>
      <scheme val="minor"/>
    </font>
    <font>
      <sz val="8"/>
      <name val="Calibri"/>
      <family val="2"/>
      <scheme val="minor"/>
    </font>
  </fonts>
  <fills count="1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rgb="FF339966"/>
        <bgColor indexed="64"/>
      </patternFill>
    </fill>
    <fill>
      <patternFill patternType="solid">
        <fgColor rgb="FF3399FF"/>
        <bgColor indexed="64"/>
      </patternFill>
    </fill>
    <fill>
      <patternFill patternType="solid">
        <fgColor rgb="FFCCEC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9CCFF"/>
        <bgColor indexed="64"/>
      </patternFill>
    </fill>
    <fill>
      <patternFill patternType="solid">
        <fgColor rgb="FF0099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0" fillId="0" borderId="1" xfId="0" applyBorder="1"/>
    <xf numFmtId="0" fontId="7" fillId="0" borderId="1" xfId="0" applyFont="1" applyBorder="1" applyAlignment="1">
      <alignment wrapText="1"/>
    </xf>
    <xf numFmtId="0" fontId="7" fillId="0" borderId="1" xfId="0" applyFont="1" applyBorder="1"/>
    <xf numFmtId="0" fontId="0" fillId="0" borderId="1" xfId="0" applyBorder="1" applyAlignment="1">
      <alignment wrapText="1"/>
    </xf>
    <xf numFmtId="0" fontId="5" fillId="0" borderId="1" xfId="0" applyFont="1" applyBorder="1"/>
    <xf numFmtId="0" fontId="0" fillId="2" borderId="0" xfId="0" applyFill="1"/>
    <xf numFmtId="0" fontId="2" fillId="3" borderId="1" xfId="0" applyFont="1" applyFill="1" applyBorder="1"/>
    <xf numFmtId="0" fontId="2" fillId="3" borderId="1" xfId="0" applyFont="1" applyFill="1" applyBorder="1" applyAlignment="1">
      <alignment wrapText="1"/>
    </xf>
    <xf numFmtId="0" fontId="5" fillId="0" borderId="4" xfId="0" applyFont="1" applyBorder="1"/>
    <xf numFmtId="0" fontId="0" fillId="0" borderId="5" xfId="0" applyBorder="1"/>
    <xf numFmtId="0" fontId="3" fillId="2" borderId="1" xfId="0" applyFont="1" applyFill="1" applyBorder="1"/>
    <xf numFmtId="0" fontId="2" fillId="2" borderId="1" xfId="0" applyFont="1" applyFill="1" applyBorder="1"/>
    <xf numFmtId="0" fontId="0" fillId="2" borderId="1" xfId="0" applyFill="1" applyBorder="1"/>
    <xf numFmtId="0" fontId="3" fillId="4" borderId="1" xfId="0" applyFont="1" applyFill="1" applyBorder="1"/>
    <xf numFmtId="164" fontId="0" fillId="0" borderId="1" xfId="2" applyFont="1" applyBorder="1"/>
    <xf numFmtId="0" fontId="8" fillId="2" borderId="1" xfId="0" applyFont="1" applyFill="1" applyBorder="1"/>
    <xf numFmtId="165" fontId="0" fillId="2" borderId="1" xfId="2" applyNumberFormat="1" applyFont="1" applyFill="1" applyBorder="1"/>
    <xf numFmtId="165" fontId="3" fillId="4" borderId="3" xfId="2" applyNumberFormat="1" applyFont="1" applyFill="1" applyBorder="1"/>
    <xf numFmtId="165" fontId="0" fillId="0" borderId="0" xfId="2" applyNumberFormat="1" applyFont="1" applyBorder="1"/>
    <xf numFmtId="0" fontId="0" fillId="7" borderId="1" xfId="0" applyFill="1" applyBorder="1"/>
    <xf numFmtId="0" fontId="0" fillId="9" borderId="1" xfId="0" applyFill="1" applyBorder="1"/>
    <xf numFmtId="0" fontId="0" fillId="10" borderId="1" xfId="0" applyFill="1" applyBorder="1"/>
    <xf numFmtId="0" fontId="2" fillId="10" borderId="1" xfId="0" applyFont="1" applyFill="1" applyBorder="1"/>
    <xf numFmtId="165" fontId="0" fillId="10" borderId="1" xfId="2" applyNumberFormat="1" applyFont="1" applyFill="1" applyBorder="1"/>
    <xf numFmtId="0" fontId="0" fillId="7" borderId="0" xfId="0" applyFill="1"/>
    <xf numFmtId="0" fontId="7" fillId="0" borderId="0" xfId="0" applyFont="1"/>
    <xf numFmtId="0" fontId="7" fillId="7" borderId="7" xfId="0" applyFont="1" applyFill="1" applyBorder="1"/>
    <xf numFmtId="0" fontId="8" fillId="9" borderId="1" xfId="0" applyFont="1" applyFill="1" applyBorder="1"/>
    <xf numFmtId="0" fontId="7" fillId="9" borderId="1" xfId="0" applyFont="1" applyFill="1" applyBorder="1"/>
    <xf numFmtId="0" fontId="8" fillId="9" borderId="1" xfId="0" applyFont="1" applyFill="1" applyBorder="1" applyAlignment="1">
      <alignment horizontal="center"/>
    </xf>
    <xf numFmtId="0" fontId="3" fillId="9" borderId="1" xfId="0" applyFont="1" applyFill="1" applyBorder="1"/>
    <xf numFmtId="0" fontId="6" fillId="8" borderId="0" xfId="0" applyFont="1" applyFill="1"/>
    <xf numFmtId="0" fontId="8" fillId="8" borderId="1" xfId="0" applyFont="1" applyFill="1" applyBorder="1"/>
    <xf numFmtId="0" fontId="8" fillId="9" borderId="1" xfId="0" applyFont="1" applyFill="1" applyBorder="1" applyAlignment="1">
      <alignment wrapText="1"/>
    </xf>
    <xf numFmtId="0" fontId="8" fillId="10" borderId="1" xfId="0" applyFont="1" applyFill="1" applyBorder="1"/>
    <xf numFmtId="0" fontId="13" fillId="0" borderId="1" xfId="0" applyFont="1" applyBorder="1"/>
    <xf numFmtId="0" fontId="7" fillId="0" borderId="1" xfId="0" applyFont="1" applyBorder="1" applyAlignment="1">
      <alignment horizontal="center"/>
    </xf>
    <xf numFmtId="2" fontId="7" fillId="0" borderId="1" xfId="0" applyNumberFormat="1" applyFont="1" applyBorder="1"/>
    <xf numFmtId="164" fontId="7" fillId="0" borderId="1" xfId="2" applyFont="1" applyBorder="1"/>
    <xf numFmtId="0" fontId="8" fillId="7" borderId="1" xfId="0" applyFont="1" applyFill="1" applyBorder="1" applyAlignment="1">
      <alignment wrapText="1"/>
    </xf>
    <xf numFmtId="0" fontId="7" fillId="7" borderId="1" xfId="0" applyFont="1" applyFill="1" applyBorder="1"/>
    <xf numFmtId="0" fontId="7" fillId="7" borderId="1" xfId="0" applyFont="1" applyFill="1" applyBorder="1" applyAlignment="1">
      <alignment horizontal="center"/>
    </xf>
    <xf numFmtId="0" fontId="0" fillId="0" borderId="0" xfId="0" applyAlignment="1">
      <alignment wrapText="1"/>
    </xf>
    <xf numFmtId="0" fontId="3" fillId="7" borderId="0" xfId="0" applyFont="1" applyFill="1" applyAlignment="1">
      <alignment horizontal="left" wrapText="1"/>
    </xf>
    <xf numFmtId="0" fontId="3" fillId="7" borderId="0" xfId="0" applyFont="1" applyFill="1" applyAlignment="1">
      <alignment horizontal="left"/>
    </xf>
    <xf numFmtId="0" fontId="3" fillId="7" borderId="2" xfId="0" applyFont="1" applyFill="1" applyBorder="1" applyAlignment="1">
      <alignment wrapText="1"/>
    </xf>
    <xf numFmtId="0" fontId="3" fillId="7" borderId="7" xfId="0" applyFont="1" applyFill="1" applyBorder="1"/>
    <xf numFmtId="0" fontId="3" fillId="7" borderId="3" xfId="0" applyFont="1" applyFill="1" applyBorder="1"/>
    <xf numFmtId="0" fontId="7" fillId="0" borderId="4" xfId="0" applyFont="1" applyBorder="1"/>
    <xf numFmtId="2" fontId="7" fillId="0" borderId="4" xfId="0" applyNumberFormat="1" applyFont="1" applyBorder="1"/>
    <xf numFmtId="0" fontId="7" fillId="10" borderId="1" xfId="0" applyFont="1" applyFill="1" applyBorder="1"/>
    <xf numFmtId="0" fontId="7" fillId="2" borderId="1" xfId="0" applyFont="1" applyFill="1" applyBorder="1"/>
    <xf numFmtId="0" fontId="8" fillId="11" borderId="1" xfId="0" applyFont="1" applyFill="1" applyBorder="1"/>
    <xf numFmtId="0" fontId="0" fillId="11" borderId="1" xfId="0" applyFill="1" applyBorder="1"/>
    <xf numFmtId="0" fontId="7" fillId="11" borderId="1" xfId="0" applyFont="1" applyFill="1" applyBorder="1"/>
    <xf numFmtId="0" fontId="8" fillId="11" borderId="1" xfId="0" applyFont="1" applyFill="1" applyBorder="1" applyAlignment="1">
      <alignment wrapText="1"/>
    </xf>
    <xf numFmtId="0" fontId="7" fillId="9" borderId="1" xfId="0" applyFont="1" applyFill="1" applyBorder="1" applyAlignment="1">
      <alignment horizontal="center"/>
    </xf>
    <xf numFmtId="0" fontId="8" fillId="5" borderId="1" xfId="0" applyFont="1" applyFill="1" applyBorder="1" applyAlignment="1">
      <alignment horizontal="center"/>
    </xf>
    <xf numFmtId="0" fontId="7" fillId="11" borderId="0" xfId="0" applyFont="1" applyFill="1"/>
    <xf numFmtId="0" fontId="8" fillId="2" borderId="1" xfId="0" applyFont="1" applyFill="1" applyBorder="1" applyAlignment="1">
      <alignment wrapText="1"/>
    </xf>
    <xf numFmtId="0" fontId="0" fillId="8" borderId="0" xfId="0" applyFill="1"/>
    <xf numFmtId="0" fontId="8" fillId="10" borderId="1" xfId="0" applyFont="1" applyFill="1" applyBorder="1" applyAlignment="1">
      <alignment wrapText="1"/>
    </xf>
    <xf numFmtId="0" fontId="0" fillId="13" borderId="2" xfId="0" applyFill="1" applyBorder="1" applyAlignment="1">
      <alignment wrapText="1"/>
    </xf>
    <xf numFmtId="0" fontId="8" fillId="13" borderId="3" xfId="0" applyFont="1" applyFill="1" applyBorder="1"/>
    <xf numFmtId="0" fontId="8" fillId="13" borderId="7" xfId="0" applyFont="1" applyFill="1" applyBorder="1"/>
    <xf numFmtId="165" fontId="7" fillId="0" borderId="1" xfId="2" applyNumberFormat="1" applyFont="1" applyBorder="1"/>
    <xf numFmtId="165" fontId="6" fillId="8" borderId="0" xfId="2" applyNumberFormat="1" applyFont="1" applyFill="1"/>
    <xf numFmtId="0" fontId="8" fillId="14" borderId="1" xfId="0" applyFont="1" applyFill="1" applyBorder="1" applyAlignment="1">
      <alignment horizontal="center" wrapText="1"/>
    </xf>
    <xf numFmtId="0" fontId="8" fillId="14" borderId="1" xfId="0" applyFont="1" applyFill="1" applyBorder="1"/>
    <xf numFmtId="0" fontId="7" fillId="14" borderId="1" xfId="0" applyFont="1" applyFill="1" applyBorder="1"/>
    <xf numFmtId="164" fontId="0" fillId="0" borderId="0" xfId="2" applyFont="1" applyBorder="1"/>
    <xf numFmtId="0" fontId="8" fillId="0" borderId="1" xfId="0" applyFont="1" applyBorder="1"/>
    <xf numFmtId="0" fontId="8" fillId="0" borderId="1" xfId="0" applyFont="1" applyBorder="1" applyAlignment="1">
      <alignment wrapText="1"/>
    </xf>
    <xf numFmtId="1" fontId="0" fillId="0" borderId="1" xfId="0" applyNumberFormat="1" applyBorder="1"/>
    <xf numFmtId="0" fontId="2" fillId="8" borderId="1" xfId="0" applyFont="1" applyFill="1" applyBorder="1"/>
    <xf numFmtId="0" fontId="0" fillId="8" borderId="1" xfId="0" applyFill="1" applyBorder="1"/>
    <xf numFmtId="165" fontId="0" fillId="8" borderId="1" xfId="2" applyNumberFormat="1" applyFont="1" applyFill="1" applyBorder="1"/>
    <xf numFmtId="0" fontId="2" fillId="7" borderId="1" xfId="0" applyFont="1" applyFill="1" applyBorder="1"/>
    <xf numFmtId="165" fontId="0" fillId="7" borderId="1" xfId="2" applyNumberFormat="1" applyFont="1" applyFill="1" applyBorder="1"/>
    <xf numFmtId="0" fontId="2" fillId="9" borderId="1" xfId="0" applyFont="1" applyFill="1" applyBorder="1"/>
    <xf numFmtId="165" fontId="0" fillId="9" borderId="1" xfId="2" applyNumberFormat="1" applyFont="1" applyFill="1" applyBorder="1"/>
    <xf numFmtId="165" fontId="0" fillId="0" borderId="0" xfId="2" applyNumberFormat="1" applyFont="1" applyFill="1" applyBorder="1"/>
    <xf numFmtId="2" fontId="0" fillId="0" borderId="1" xfId="0" applyNumberFormat="1" applyBorder="1"/>
    <xf numFmtId="0" fontId="8" fillId="0" borderId="0" xfId="0" applyFont="1"/>
    <xf numFmtId="0" fontId="0" fillId="0" borderId="4" xfId="0" applyBorder="1"/>
    <xf numFmtId="0" fontId="8" fillId="9" borderId="9" xfId="0" applyFont="1" applyFill="1" applyBorder="1" applyAlignment="1">
      <alignment wrapText="1"/>
    </xf>
    <xf numFmtId="0" fontId="3" fillId="9" borderId="9" xfId="0" applyFont="1" applyFill="1" applyBorder="1"/>
    <xf numFmtId="0" fontId="8" fillId="9" borderId="9" xfId="0" applyFont="1" applyFill="1" applyBorder="1"/>
    <xf numFmtId="0" fontId="3" fillId="2" borderId="1" xfId="0" applyFont="1" applyFill="1" applyBorder="1" applyAlignment="1">
      <alignment wrapText="1"/>
    </xf>
    <xf numFmtId="10" fontId="3" fillId="2" borderId="1" xfId="0" applyNumberFormat="1" applyFont="1" applyFill="1" applyBorder="1"/>
    <xf numFmtId="0" fontId="0" fillId="12" borderId="1" xfId="0" applyFill="1" applyBorder="1" applyProtection="1">
      <protection locked="0"/>
    </xf>
    <xf numFmtId="0" fontId="0" fillId="12" borderId="4" xfId="0" applyFill="1" applyBorder="1" applyProtection="1">
      <protection locked="0"/>
    </xf>
    <xf numFmtId="0" fontId="7" fillId="12" borderId="1" xfId="0" applyFont="1" applyFill="1" applyBorder="1" applyProtection="1">
      <protection locked="0"/>
    </xf>
    <xf numFmtId="0" fontId="7" fillId="12" borderId="4" xfId="0" applyFont="1" applyFill="1" applyBorder="1" applyProtection="1">
      <protection locked="0"/>
    </xf>
    <xf numFmtId="0" fontId="0" fillId="0" borderId="0" xfId="3" applyNumberFormat="1" applyFont="1" applyProtection="1">
      <protection hidden="1"/>
    </xf>
    <xf numFmtId="0" fontId="0" fillId="0" borderId="0" xfId="0" applyProtection="1">
      <protection hidden="1"/>
    </xf>
    <xf numFmtId="10" fontId="0" fillId="0" borderId="0" xfId="0" applyNumberFormat="1" applyProtection="1">
      <protection hidden="1"/>
    </xf>
    <xf numFmtId="0" fontId="2" fillId="0" borderId="1" xfId="0" applyFont="1" applyBorder="1"/>
    <xf numFmtId="0" fontId="2" fillId="11" borderId="1" xfId="0" applyFont="1" applyFill="1" applyBorder="1"/>
    <xf numFmtId="0" fontId="2" fillId="0" borderId="0" xfId="0" applyFont="1" applyAlignment="1">
      <alignment horizontal="center"/>
    </xf>
    <xf numFmtId="0" fontId="2" fillId="10" borderId="1" xfId="0" applyFont="1" applyFill="1" applyBorder="1" applyAlignment="1">
      <alignment horizontal="center"/>
    </xf>
    <xf numFmtId="0" fontId="2" fillId="6" borderId="8" xfId="0" applyFont="1" applyFill="1" applyBorder="1" applyAlignment="1">
      <alignment horizontal="center"/>
    </xf>
    <xf numFmtId="0" fontId="2" fillId="6" borderId="6" xfId="0" applyFont="1" applyFill="1" applyBorder="1" applyAlignment="1">
      <alignment horizontal="center"/>
    </xf>
    <xf numFmtId="0" fontId="3" fillId="4" borderId="1" xfId="0" applyFont="1" applyFill="1" applyBorder="1" applyAlignment="1"/>
    <xf numFmtId="0" fontId="3" fillId="4" borderId="2" xfId="0" applyFont="1" applyFill="1" applyBorder="1" applyAlignment="1"/>
    <xf numFmtId="0" fontId="3" fillId="4" borderId="3" xfId="0" applyFont="1" applyFill="1" applyBorder="1" applyAlignment="1"/>
    <xf numFmtId="0" fontId="6" fillId="8" borderId="6" xfId="0" applyFont="1" applyFill="1" applyBorder="1" applyAlignment="1"/>
    <xf numFmtId="0" fontId="6" fillId="9" borderId="0" xfId="0" applyFont="1" applyFill="1" applyAlignment="1"/>
    <xf numFmtId="0" fontId="3" fillId="2" borderId="0" xfId="0" applyFont="1" applyFill="1" applyAlignment="1"/>
  </cellXfs>
  <cellStyles count="4">
    <cellStyle name="Normaali" xfId="0" builtinId="0"/>
    <cellStyle name="Pilkku" xfId="2" builtinId="3"/>
    <cellStyle name="Pilkku 2" xfId="1" xr:uid="{B2B7A6D6-A603-4352-88FA-93926CA2DF2C}"/>
    <cellStyle name="Prosenttia" xfId="3" builtinId="5"/>
  </cellStyles>
  <dxfs count="0"/>
  <tableStyles count="0" defaultTableStyle="TableStyleMedium2" defaultPivotStyle="PivotStyleMedium9"/>
  <colors>
    <mruColors>
      <color rgb="FFCCECFF"/>
      <color rgb="FF3399FF"/>
      <color rgb="FF0099FF"/>
      <color rgb="FF339966"/>
      <color rgb="FF99CCFF"/>
      <color rgb="FFEF4A29"/>
      <color rgb="FF66FFFF"/>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Tapahtuman</a:t>
            </a:r>
            <a:r>
              <a:rPr lang="en-US" baseline="0"/>
              <a:t> hiilijalanjälki</a:t>
            </a:r>
          </a:p>
        </c:rich>
      </c:tx>
      <c:overlay val="0"/>
      <c:spPr>
        <a:noFill/>
        <a:ln>
          <a:solidFill>
            <a:schemeClr val="bg1"/>
          </a:solidFill>
        </a:ln>
        <a:effectLst/>
      </c:spPr>
    </c:title>
    <c:autoTitleDeleted val="0"/>
    <c:plotArea>
      <c:layout/>
      <c:doughnutChart>
        <c:varyColors val="1"/>
        <c:ser>
          <c:idx val="1"/>
          <c:order val="1"/>
          <c:tx>
            <c:strRef>
              <c:f>Tulokset!$E$8</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4-B173-42AB-8581-B9DD631CA8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173-42AB-8581-B9DD631CA8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B173-42AB-8581-B9DD631CA8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B173-42AB-8581-B9DD631CA8E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B173-42AB-8581-B9DD631CA8E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173-42AB-8581-B9DD631CA8E5}"/>
              </c:ext>
            </c:extLst>
          </c:dPt>
          <c:dLbls>
            <c:dLbl>
              <c:idx val="0"/>
              <c:layout>
                <c:manualLayout>
                  <c:x val="8.6896528130185058E-2"/>
                  <c:y val="-1.47420118899548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73-42AB-8581-B9DD631CA8E5}"/>
                </c:ext>
              </c:extLst>
            </c:dLbl>
            <c:dLbl>
              <c:idx val="1"/>
              <c:layout>
                <c:manualLayout>
                  <c:x val="-6.4137913619898554E-2"/>
                  <c:y val="8.476656836724079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73-42AB-8581-B9DD631CA8E5}"/>
                </c:ext>
              </c:extLst>
            </c:dLbl>
            <c:dLbl>
              <c:idx val="2"/>
              <c:layout>
                <c:manualLayout>
                  <c:x val="-0.10758617768499114"/>
                  <c:y val="1.842751486244368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173-42AB-8581-B9DD631CA8E5}"/>
                </c:ext>
              </c:extLst>
            </c:dLbl>
            <c:dLbl>
              <c:idx val="3"/>
              <c:layout>
                <c:manualLayout>
                  <c:x val="-7.0344808486340352E-2"/>
                  <c:y val="-0.1105650891746620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173-42AB-8581-B9DD631CA8E5}"/>
                </c:ext>
              </c:extLst>
            </c:dLbl>
            <c:dLbl>
              <c:idx val="4"/>
              <c:layout>
                <c:manualLayout>
                  <c:x val="-4.758619397605373E-2"/>
                  <c:y val="-6.265355053230850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73-42AB-8581-B9DD631CA8E5}"/>
                </c:ext>
              </c:extLst>
            </c:dLbl>
            <c:dLbl>
              <c:idx val="5"/>
              <c:layout>
                <c:manualLayout>
                  <c:x val="-1.0344824777402993E-2"/>
                  <c:y val="-9.58230772847071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73-42AB-8581-B9DD631CA8E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(Tulokset!$C$9:$C$10,Tulokset!$C$12:$C$15)</c:f>
              <c:strCache>
                <c:ptCount val="6"/>
                <c:pt idx="0">
                  <c:v>Energiankulutus</c:v>
                </c:pt>
                <c:pt idx="1">
                  <c:v>Polttoainekulutus</c:v>
                </c:pt>
                <c:pt idx="2">
                  <c:v>Henkilökunnan liikenne</c:v>
                </c:pt>
                <c:pt idx="3">
                  <c:v>Kävijöiden liikenne</c:v>
                </c:pt>
                <c:pt idx="4">
                  <c:v>Jätehuolto</c:v>
                </c:pt>
                <c:pt idx="5">
                  <c:v>Ruoka ja juoma</c:v>
                </c:pt>
              </c:strCache>
            </c:strRef>
          </c:cat>
          <c:val>
            <c:numRef>
              <c:f>(Tulokset!$E$9:$E$10,Tulokset!$E$12:$E$15)</c:f>
              <c:numCache>
                <c:formatCode>_-* #,##0_-;\-* #,##0_-;_-*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173-42AB-8581-B9DD631CA8E5}"/>
            </c:ext>
          </c:extLst>
        </c:ser>
        <c:dLbls>
          <c:showLegendKey val="0"/>
          <c:showVal val="0"/>
          <c:showCatName val="0"/>
          <c:showSerName val="0"/>
          <c:showPercent val="0"/>
          <c:showBubbleSize val="0"/>
          <c:showLeaderLines val="0"/>
        </c:dLbls>
        <c:firstSliceAng val="0"/>
        <c:holeSize val="75"/>
        <c:extLst>
          <c:ext xmlns:c15="http://schemas.microsoft.com/office/drawing/2012/chart" uri="{02D57815-91ED-43cb-92C2-25804820EDAC}">
            <c15:filteredPieSeries>
              <c15:ser>
                <c:idx val="0"/>
                <c:order val="0"/>
                <c:tx>
                  <c:strRef>
                    <c:extLst>
                      <c:ext uri="{02D57815-91ED-43cb-92C2-25804820EDAC}">
                        <c15:formulaRef>
                          <c15:sqref>Tulokset!$D$8</c15:sqref>
                        </c15:formulaRef>
                      </c:ext>
                    </c:extLst>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DD29-476F-8F7B-A5A8CA5128D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DD29-476F-8F7B-A5A8CA5128D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DD29-476F-8F7B-A5A8CA5128D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3-DD29-476F-8F7B-A5A8CA5128D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5-DD29-476F-8F7B-A5A8CA5128D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7-DD29-476F-8F7B-A5A8CA5128DE}"/>
                    </c:ext>
                  </c:extLst>
                </c:dPt>
                <c:cat>
                  <c:strRef>
                    <c:extLst>
                      <c:ext uri="{02D57815-91ED-43cb-92C2-25804820EDAC}">
                        <c15:formulaRef>
                          <c15:sqref>(Tulokset!$C$9:$C$10,Tulokset!$C$12:$C$15)</c15:sqref>
                        </c15:formulaRef>
                      </c:ext>
                    </c:extLst>
                    <c:strCache>
                      <c:ptCount val="6"/>
                      <c:pt idx="0">
                        <c:v>Energiankulutus</c:v>
                      </c:pt>
                      <c:pt idx="1">
                        <c:v>Polttoainekulutus</c:v>
                      </c:pt>
                      <c:pt idx="2">
                        <c:v>Henkilökunnan liikenne</c:v>
                      </c:pt>
                      <c:pt idx="3">
                        <c:v>Kävijöiden liikenne</c:v>
                      </c:pt>
                      <c:pt idx="4">
                        <c:v>Jätehuolto</c:v>
                      </c:pt>
                      <c:pt idx="5">
                        <c:v>Ruoka ja juoma</c:v>
                      </c:pt>
                    </c:strCache>
                  </c:strRef>
                </c:cat>
                <c:val>
                  <c:numRef>
                    <c:extLst>
                      <c:ext uri="{02D57815-91ED-43cb-92C2-25804820EDAC}">
                        <c15:formulaRef>
                          <c15:sqref>(Tulokset!$D$9:$D$10,Tulokset!$D$12:$D$15)</c15:sqref>
                        </c15:formulaRef>
                      </c:ext>
                    </c:extLst>
                    <c:numCache>
                      <c:formatCode>General</c:formatCode>
                      <c:ptCount val="6"/>
                    </c:numCache>
                  </c:numRef>
                </c:val>
                <c:extLst>
                  <c:ext xmlns:c16="http://schemas.microsoft.com/office/drawing/2014/chart" uri="{C3380CC4-5D6E-409C-BE32-E72D297353CC}">
                    <c16:uniqueId val="{00000000-B173-42AB-8581-B9DD631CA8E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Tulokset!$F$8</c15:sqref>
                        </c15:formulaRef>
                      </c:ext>
                    </c:extLst>
                    <c:strCache>
                      <c:ptCount val="1"/>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DD29-476F-8F7B-A5A8CA5128DE}"/>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DD29-476F-8F7B-A5A8CA5128DE}"/>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D-DD29-476F-8F7B-A5A8CA5128DE}"/>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F-DD29-476F-8F7B-A5A8CA5128DE}"/>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1-DD29-476F-8F7B-A5A8CA5128DE}"/>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3-DD29-476F-8F7B-A5A8CA5128DE}"/>
                    </c:ext>
                  </c:extLst>
                </c:dPt>
                <c:cat>
                  <c:strRef>
                    <c:extLst xmlns:c15="http://schemas.microsoft.com/office/drawing/2012/chart">
                      <c:ext xmlns:c15="http://schemas.microsoft.com/office/drawing/2012/chart" uri="{02D57815-91ED-43cb-92C2-25804820EDAC}">
                        <c15:formulaRef>
                          <c15:sqref>(Tulokset!$C$9:$C$10,Tulokset!$C$12:$C$15)</c15:sqref>
                        </c15:formulaRef>
                      </c:ext>
                    </c:extLst>
                    <c:strCache>
                      <c:ptCount val="6"/>
                      <c:pt idx="0">
                        <c:v>Energiankulutus</c:v>
                      </c:pt>
                      <c:pt idx="1">
                        <c:v>Polttoainekulutus</c:v>
                      </c:pt>
                      <c:pt idx="2">
                        <c:v>Henkilökunnan liikenne</c:v>
                      </c:pt>
                      <c:pt idx="3">
                        <c:v>Kävijöiden liikenne</c:v>
                      </c:pt>
                      <c:pt idx="4">
                        <c:v>Jätehuolto</c:v>
                      </c:pt>
                      <c:pt idx="5">
                        <c:v>Ruoka ja juoma</c:v>
                      </c:pt>
                    </c:strCache>
                  </c:strRef>
                </c:cat>
                <c:val>
                  <c:numRef>
                    <c:extLst xmlns:c15="http://schemas.microsoft.com/office/drawing/2012/chart">
                      <c:ext xmlns:c15="http://schemas.microsoft.com/office/drawing/2012/chart" uri="{02D57815-91ED-43cb-92C2-25804820EDAC}">
                        <c15:formulaRef>
                          <c15:sqref>(Tulokset!$F$9:$F$10,Tulokset!$F$12:$F$15)</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B173-42AB-8581-B9DD631CA8E5}"/>
                  </c:ext>
                </c:extLst>
              </c15:ser>
            </c15:filteredPieSeries>
          </c:ext>
        </c:extLst>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Tapahtumassa kerätyt</a:t>
            </a:r>
            <a:r>
              <a:rPr lang="fi-FI" baseline="0"/>
              <a:t> jätejakeet</a:t>
            </a: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6E-473E-A8CF-2982D5D9F35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6E-473E-A8CF-2982D5D9F35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C6E-473E-A8CF-2982D5D9F35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C6E-473E-A8CF-2982D5D9F35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C6E-473E-A8CF-2982D5D9F35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C6E-473E-A8CF-2982D5D9F35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C6E-473E-A8CF-2982D5D9F35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C6E-473E-A8CF-2982D5D9F359}"/>
              </c:ext>
            </c:extLst>
          </c:dPt>
          <c:cat>
            <c:strRef>
              <c:f>Jätehuolto!$C$11:$C$18</c:f>
              <c:strCache>
                <c:ptCount val="8"/>
                <c:pt idx="0">
                  <c:v>Biojäte</c:v>
                </c:pt>
                <c:pt idx="1">
                  <c:v>Energiajäte</c:v>
                </c:pt>
                <c:pt idx="2">
                  <c:v>Kartonki ja pahvi</c:v>
                </c:pt>
                <c:pt idx="3">
                  <c:v>Lasi</c:v>
                </c:pt>
                <c:pt idx="4">
                  <c:v>Metalli</c:v>
                </c:pt>
                <c:pt idx="5">
                  <c:v>Muovi</c:v>
                </c:pt>
                <c:pt idx="6">
                  <c:v>Paperi</c:v>
                </c:pt>
                <c:pt idx="7">
                  <c:v>Sekajäte</c:v>
                </c:pt>
              </c:strCache>
            </c:strRef>
          </c:cat>
          <c:val>
            <c:numRef>
              <c:f>Jätehuolto!$D$11:$D$18</c:f>
              <c:numCache>
                <c:formatCode>General</c:formatCode>
                <c:ptCount val="8"/>
              </c:numCache>
            </c:numRef>
          </c:val>
          <c:extLst>
            <c:ext xmlns:c16="http://schemas.microsoft.com/office/drawing/2014/chart" uri="{C3380CC4-5D6E-409C-BE32-E72D297353CC}">
              <c16:uniqueId val="{00000010-BC6E-473E-A8CF-2982D5D9F359}"/>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2105061424"/>
        <c:axId val="2105061840"/>
      </c:barChart>
      <c:catAx>
        <c:axId val="2105061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061840"/>
        <c:crosses val="autoZero"/>
        <c:auto val="1"/>
        <c:lblAlgn val="ctr"/>
        <c:lblOffset val="100"/>
        <c:noMultiLvlLbl val="0"/>
      </c:catAx>
      <c:valAx>
        <c:axId val="210506184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061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E908873-9262-4F7D-8E5E-B23C845BE169}">
  <sheetPr/>
  <sheetViews>
    <sheetView zoomScale="83"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50800</xdr:rowOff>
    </xdr:from>
    <xdr:to>
      <xdr:col>11</xdr:col>
      <xdr:colOff>590550</xdr:colOff>
      <xdr:row>19</xdr:row>
      <xdr:rowOff>82550</xdr:rowOff>
    </xdr:to>
    <xdr:sp macro="" textlink="">
      <xdr:nvSpPr>
        <xdr:cNvPr id="2" name="Tekstiruutu 1">
          <a:extLst>
            <a:ext uri="{FF2B5EF4-FFF2-40B4-BE49-F238E27FC236}">
              <a16:creationId xmlns:a16="http://schemas.microsoft.com/office/drawing/2014/main" id="{A53E7C12-128D-4F91-B2AA-10FC4801B51E}"/>
            </a:ext>
          </a:extLst>
        </xdr:cNvPr>
        <xdr:cNvSpPr txBox="1"/>
      </xdr:nvSpPr>
      <xdr:spPr>
        <a:xfrm>
          <a:off x="1219200" y="419100"/>
          <a:ext cx="6076950" cy="3162300"/>
        </a:xfrm>
        <a:prstGeom prst="rect">
          <a:avLst/>
        </a:prstGeom>
        <a:solidFill>
          <a:schemeClr val="lt1"/>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a:solidFill>
              <a:schemeClr val="accent6">
                <a:lumMod val="50000"/>
              </a:schemeClr>
            </a:solidFill>
          </a:endParaRPr>
        </a:p>
        <a:p>
          <a:pPr algn="ctr"/>
          <a:r>
            <a:rPr lang="fi-FI" sz="1600" b="1">
              <a:solidFill>
                <a:schemeClr val="accent6">
                  <a:lumMod val="50000"/>
                </a:schemeClr>
              </a:solidFill>
            </a:rPr>
            <a:t>Tapahtumien hiilijalanjälkilaskuri</a:t>
          </a:r>
        </a:p>
        <a:p>
          <a:pPr algn="l"/>
          <a:endParaRPr lang="fi-FI" sz="1200" b="0"/>
        </a:p>
        <a:p>
          <a:pPr algn="l"/>
          <a:r>
            <a:rPr lang="fi-FI" sz="1200" b="0"/>
            <a:t>Tämä</a:t>
          </a:r>
          <a:r>
            <a:rPr lang="fi-FI" sz="1200" b="0" baseline="0"/>
            <a:t> laskuri on tarkoitettu Lahden seudulla järjestettävien tapahtumien hiilijalanjäljen laskemiseen. Laskurin avulla pyritään saamaan suuntaa antavaa tietoa tapahtuman suurimmista päästölähteistä ja tämän tiedon pohjalta tapahtumien järjestäjät voivat alkaa suunnittelemaan tarvittavia toimenpiteitä omien tapahtumiensa hiilijalanjäljen pienentämiseksi. </a:t>
          </a:r>
          <a:r>
            <a:rPr lang="fi-FI" sz="1200" baseline="0"/>
            <a:t>Laskurissa on pyritty huomioimaan yleisimmät suuret päästölähteet joita tapahtumissa on. </a:t>
          </a:r>
          <a:endParaRPr lang="fi-FI" sz="1100" baseline="0"/>
        </a:p>
        <a:p>
          <a:endParaRPr lang="fi-FI" sz="1100" baseline="0"/>
        </a:p>
        <a:p>
          <a:r>
            <a:rPr lang="fi-FI" sz="1200" baseline="0"/>
            <a:t>Laskuri toimii niin, että jokaiselle välilehdelle täytetään vain omat tiedot esim. sähkön tai polttoaineen kulutus. Loput laskuri laskee automaattisesti. Tulokset välilehdelle laskurin käyttäjän ei tarvitse täyttää mitään, vaan se täyttyy automaattisesti kun muut välilehdet täytetään. Jokaisella välilehdellä on myös ohjeet täyttämiseen, joten luethan ne huolellisesti.</a:t>
          </a:r>
        </a:p>
        <a:p>
          <a:endParaRPr lang="fi-FI"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xdr:colOff>
      <xdr:row>1</xdr:row>
      <xdr:rowOff>19050</xdr:rowOff>
    </xdr:from>
    <xdr:to>
      <xdr:col>6</xdr:col>
      <xdr:colOff>158750</xdr:colOff>
      <xdr:row>4</xdr:row>
      <xdr:rowOff>165100</xdr:rowOff>
    </xdr:to>
    <xdr:sp macro="" textlink="">
      <xdr:nvSpPr>
        <xdr:cNvPr id="3" name="Tekstiruutu 2">
          <a:extLst>
            <a:ext uri="{FF2B5EF4-FFF2-40B4-BE49-F238E27FC236}">
              <a16:creationId xmlns:a16="http://schemas.microsoft.com/office/drawing/2014/main" id="{3598E56B-9452-4DEE-9539-08A140202012}"/>
            </a:ext>
          </a:extLst>
        </xdr:cNvPr>
        <xdr:cNvSpPr txBox="1"/>
      </xdr:nvSpPr>
      <xdr:spPr>
        <a:xfrm>
          <a:off x="1225550" y="203200"/>
          <a:ext cx="4762500" cy="6985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Laskurin</a:t>
          </a:r>
          <a:r>
            <a:rPr lang="fi-FI" sz="1100" baseline="0"/>
            <a:t> käyttäjän ei tarvitse täyttää tälle välilehdelle mitään. Tiedot täyttyvät automaattisesti sitä mukaa, kun niitä täytetään omille välilehdille.</a:t>
          </a:r>
        </a:p>
        <a:p>
          <a:endParaRPr lang="fi-FI" sz="1100" baseline="0"/>
        </a:p>
      </xdr:txBody>
    </xdr:sp>
    <xdr:clientData/>
  </xdr:twoCellAnchor>
  <xdr:twoCellAnchor>
    <xdr:from>
      <xdr:col>7</xdr:col>
      <xdr:colOff>578553</xdr:colOff>
      <xdr:row>3</xdr:row>
      <xdr:rowOff>138289</xdr:rowOff>
    </xdr:from>
    <xdr:to>
      <xdr:col>14</xdr:col>
      <xdr:colOff>70555</xdr:colOff>
      <xdr:row>18</xdr:row>
      <xdr:rowOff>98778</xdr:rowOff>
    </xdr:to>
    <xdr:graphicFrame macro="">
      <xdr:nvGraphicFramePr>
        <xdr:cNvPr id="5" name="Kaavio 4">
          <a:extLst>
            <a:ext uri="{FF2B5EF4-FFF2-40B4-BE49-F238E27FC236}">
              <a16:creationId xmlns:a16="http://schemas.microsoft.com/office/drawing/2014/main" id="{63E5A950-9DBF-4107-8063-89050FA006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12699</xdr:colOff>
      <xdr:row>1</xdr:row>
      <xdr:rowOff>63500</xdr:rowOff>
    </xdr:from>
    <xdr:to>
      <xdr:col>6</xdr:col>
      <xdr:colOff>21166</xdr:colOff>
      <xdr:row>6</xdr:row>
      <xdr:rowOff>38100</xdr:rowOff>
    </xdr:to>
    <xdr:sp macro="" textlink="">
      <xdr:nvSpPr>
        <xdr:cNvPr id="2" name="Tekstiruutu 1">
          <a:extLst>
            <a:ext uri="{FF2B5EF4-FFF2-40B4-BE49-F238E27FC236}">
              <a16:creationId xmlns:a16="http://schemas.microsoft.com/office/drawing/2014/main" id="{F67F063C-A8AF-40A7-8EDD-308E390560DD}"/>
            </a:ext>
          </a:extLst>
        </xdr:cNvPr>
        <xdr:cNvSpPr txBox="1"/>
      </xdr:nvSpPr>
      <xdr:spPr>
        <a:xfrm>
          <a:off x="1833032" y="246944"/>
          <a:ext cx="4199467" cy="891823"/>
        </a:xfrm>
        <a:prstGeom prst="rect">
          <a:avLst/>
        </a:prstGeom>
        <a:solidFill>
          <a:schemeClr val="lt1"/>
        </a:solidFill>
        <a:ln w="1905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200"/>
            <a:t>Laskuriin</a:t>
          </a:r>
          <a:r>
            <a:rPr lang="fi-FI" sz="1200" baseline="0"/>
            <a:t> täytetään sähkön kokonaiskulutus oikean sähkötyypin kohdalle. Laskuri laskee päästöt automaattisesti kun kokonaiskulutus on täytetty taulukkoon. </a:t>
          </a:r>
          <a:endParaRPr lang="fi-FI" sz="1200"/>
        </a:p>
      </xdr:txBody>
    </xdr:sp>
    <xdr:clientData/>
  </xdr:twoCellAnchor>
  <xdr:twoCellAnchor>
    <xdr:from>
      <xdr:col>6</xdr:col>
      <xdr:colOff>1305277</xdr:colOff>
      <xdr:row>1</xdr:row>
      <xdr:rowOff>176389</xdr:rowOff>
    </xdr:from>
    <xdr:to>
      <xdr:col>11</xdr:col>
      <xdr:colOff>14110</xdr:colOff>
      <xdr:row>5</xdr:row>
      <xdr:rowOff>162278</xdr:rowOff>
    </xdr:to>
    <xdr:sp macro="" textlink="">
      <xdr:nvSpPr>
        <xdr:cNvPr id="3" name="Tekstiruutu 2">
          <a:extLst>
            <a:ext uri="{FF2B5EF4-FFF2-40B4-BE49-F238E27FC236}">
              <a16:creationId xmlns:a16="http://schemas.microsoft.com/office/drawing/2014/main" id="{35DF4044-E842-4ABD-B8B8-2CF23BF7841F}"/>
            </a:ext>
          </a:extLst>
        </xdr:cNvPr>
        <xdr:cNvSpPr txBox="1"/>
      </xdr:nvSpPr>
      <xdr:spPr>
        <a:xfrm>
          <a:off x="7316610" y="359833"/>
          <a:ext cx="2906889" cy="719667"/>
        </a:xfrm>
        <a:prstGeom prst="rect">
          <a:avLst/>
        </a:prstGeom>
        <a:solidFill>
          <a:schemeClr val="lt1"/>
        </a:solidFill>
        <a:ln w="19050" cmpd="sng">
          <a:solidFill>
            <a:srgbClr val="3399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Täytä oma sähkön kokonaiskulutuksesi </a:t>
          </a:r>
          <a:r>
            <a:rPr lang="fi-FI" sz="1200" b="1"/>
            <a:t>keltaiseen soluun </a:t>
          </a:r>
          <a:r>
            <a:rPr lang="fi-FI" sz="1200"/>
            <a:t>oikean sähkötyypin kohdalle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12700</xdr:colOff>
      <xdr:row>0</xdr:row>
      <xdr:rowOff>44450</xdr:rowOff>
    </xdr:from>
    <xdr:to>
      <xdr:col>6</xdr:col>
      <xdr:colOff>139700</xdr:colOff>
      <xdr:row>7</xdr:row>
      <xdr:rowOff>69850</xdr:rowOff>
    </xdr:to>
    <xdr:sp macro="" textlink="">
      <xdr:nvSpPr>
        <xdr:cNvPr id="2" name="Tekstiruutu 1">
          <a:extLst>
            <a:ext uri="{FF2B5EF4-FFF2-40B4-BE49-F238E27FC236}">
              <a16:creationId xmlns:a16="http://schemas.microsoft.com/office/drawing/2014/main" id="{0E012BD1-3537-4648-AFD2-CA0CFE063D5C}"/>
            </a:ext>
          </a:extLst>
        </xdr:cNvPr>
        <xdr:cNvSpPr txBox="1"/>
      </xdr:nvSpPr>
      <xdr:spPr>
        <a:xfrm>
          <a:off x="1231900" y="44450"/>
          <a:ext cx="5791200" cy="131445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Tämä</a:t>
          </a:r>
          <a:r>
            <a:rPr lang="fi-FI" sz="1100" baseline="0"/>
            <a:t> välilehti täytetään jos kyseessä on tapahtuma, jossa </a:t>
          </a:r>
          <a:r>
            <a:rPr lang="fi-FI" sz="1100" b="1" baseline="0"/>
            <a:t>energialähteenä käytetään generaattoria tai aggrigaattia</a:t>
          </a:r>
          <a:r>
            <a:rPr lang="fi-FI" sz="1100" baseline="0"/>
            <a:t>. Tälle välilehdelle ei tarvitse täyttää muuta polttoainekulutusta esim. ajoneuvojen kulutusta.</a:t>
          </a:r>
        </a:p>
        <a:p>
          <a:pPr algn="l"/>
          <a:endParaRPr lang="fi-FI" sz="1100"/>
        </a:p>
        <a:p>
          <a:pPr algn="l"/>
          <a:r>
            <a:rPr lang="fi-FI" sz="1100"/>
            <a:t>Laskurin käyttäjä täyttää taulukkoon polttoaineen kokonaismäärän</a:t>
          </a:r>
          <a:r>
            <a:rPr lang="fi-FI" sz="1100" baseline="0"/>
            <a:t> (l). Laskuri laskee päästöt automaattisesti.</a:t>
          </a:r>
          <a:endParaRPr lang="fi-FI" sz="1100"/>
        </a:p>
      </xdr:txBody>
    </xdr:sp>
    <xdr:clientData/>
  </xdr:twoCellAnchor>
  <xdr:twoCellAnchor>
    <xdr:from>
      <xdr:col>7</xdr:col>
      <xdr:colOff>0</xdr:colOff>
      <xdr:row>2</xdr:row>
      <xdr:rowOff>6350</xdr:rowOff>
    </xdr:from>
    <xdr:to>
      <xdr:col>11</xdr:col>
      <xdr:colOff>177800</xdr:colOff>
      <xdr:row>5</xdr:row>
      <xdr:rowOff>177800</xdr:rowOff>
    </xdr:to>
    <xdr:sp macro="" textlink="">
      <xdr:nvSpPr>
        <xdr:cNvPr id="3" name="Tekstiruutu 2">
          <a:extLst>
            <a:ext uri="{FF2B5EF4-FFF2-40B4-BE49-F238E27FC236}">
              <a16:creationId xmlns:a16="http://schemas.microsoft.com/office/drawing/2014/main" id="{16B9C7B3-EA55-4E7A-8A5B-CF61A6B6D322}"/>
            </a:ext>
          </a:extLst>
        </xdr:cNvPr>
        <xdr:cNvSpPr txBox="1"/>
      </xdr:nvSpPr>
      <xdr:spPr>
        <a:xfrm>
          <a:off x="7753350" y="374650"/>
          <a:ext cx="2616200" cy="723900"/>
        </a:xfrm>
        <a:prstGeom prst="rect">
          <a:avLst/>
        </a:prstGeom>
        <a:solidFill>
          <a:schemeClr val="lt1"/>
        </a:solidFill>
        <a:ln w="1905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Täytä oma</a:t>
          </a:r>
          <a:r>
            <a:rPr lang="fi-FI" sz="1200" baseline="0"/>
            <a:t> polttoainekulutuksesi oikean polttoainetyypin kohdalle </a:t>
          </a:r>
          <a:r>
            <a:rPr lang="fi-FI" sz="1200" b="1" baseline="0"/>
            <a:t>keltaiseen soluun</a:t>
          </a:r>
          <a:endParaRPr lang="fi-FI"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846667</xdr:colOff>
      <xdr:row>17</xdr:row>
      <xdr:rowOff>33867</xdr:rowOff>
    </xdr:from>
    <xdr:to>
      <xdr:col>11</xdr:col>
      <xdr:colOff>846667</xdr:colOff>
      <xdr:row>19</xdr:row>
      <xdr:rowOff>21167</xdr:rowOff>
    </xdr:to>
    <xdr:sp macro="" textlink="">
      <xdr:nvSpPr>
        <xdr:cNvPr id="2" name="Tekstiruutu 1">
          <a:extLst>
            <a:ext uri="{FF2B5EF4-FFF2-40B4-BE49-F238E27FC236}">
              <a16:creationId xmlns:a16="http://schemas.microsoft.com/office/drawing/2014/main" id="{D0B6DC78-ECE0-4C67-AD68-FA585E2A75C6}"/>
            </a:ext>
          </a:extLst>
        </xdr:cNvPr>
        <xdr:cNvSpPr txBox="1"/>
      </xdr:nvSpPr>
      <xdr:spPr>
        <a:xfrm>
          <a:off x="8180917" y="3896784"/>
          <a:ext cx="5492750" cy="791633"/>
        </a:xfrm>
        <a:prstGeom prst="rect">
          <a:avLst/>
        </a:prstGeom>
        <a:solidFill>
          <a:schemeClr val="lt1"/>
        </a:solidFill>
        <a:ln w="254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Henkilökilometrin täyttö: </a:t>
          </a:r>
          <a:r>
            <a:rPr lang="fi-FI" sz="1100"/>
            <a:t>Jos kaksi henkilöä kulkee viisi kilometriä, muodostuu kymmenen henkilökilometriä. Liikennesuorite kertaa keskimääräinen matkustajaluku . https://www.stat.fi/meta/kas/henkilo_km.html</a:t>
          </a:r>
        </a:p>
      </xdr:txBody>
    </xdr:sp>
    <xdr:clientData/>
  </xdr:twoCellAnchor>
  <xdr:twoCellAnchor>
    <xdr:from>
      <xdr:col>3</xdr:col>
      <xdr:colOff>9525</xdr:colOff>
      <xdr:row>1</xdr:row>
      <xdr:rowOff>19050</xdr:rowOff>
    </xdr:from>
    <xdr:to>
      <xdr:col>5</xdr:col>
      <xdr:colOff>1173691</xdr:colOff>
      <xdr:row>4</xdr:row>
      <xdr:rowOff>38100</xdr:rowOff>
    </xdr:to>
    <xdr:sp macro="" textlink="">
      <xdr:nvSpPr>
        <xdr:cNvPr id="3" name="Tekstiruutu 2">
          <a:extLst>
            <a:ext uri="{FF2B5EF4-FFF2-40B4-BE49-F238E27FC236}">
              <a16:creationId xmlns:a16="http://schemas.microsoft.com/office/drawing/2014/main" id="{53E0EDAA-3354-44C6-92A5-0E9E0593D529}"/>
            </a:ext>
          </a:extLst>
        </xdr:cNvPr>
        <xdr:cNvSpPr txBox="1"/>
      </xdr:nvSpPr>
      <xdr:spPr>
        <a:xfrm>
          <a:off x="1838325" y="200025"/>
          <a:ext cx="5336116" cy="904875"/>
        </a:xfrm>
        <a:prstGeom prst="rect">
          <a:avLst/>
        </a:prstGeom>
        <a:solidFill>
          <a:schemeClr val="lt1"/>
        </a:solidFill>
        <a:ln w="19050" cmpd="sng">
          <a:solidFill>
            <a:srgbClr val="33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Liikenne</a:t>
          </a:r>
          <a:r>
            <a:rPr lang="fi-FI" sz="1100" baseline="0"/>
            <a:t> välilehdelle täytetään tapahtuman henkilökunnan työmatkaliikkumiseen ja tapahtuman kävijöiden liikkumiseen liittyvät tiedot. </a:t>
          </a:r>
          <a:r>
            <a:rPr lang="fi-FI" sz="1100" b="1" baseline="0"/>
            <a:t>Täytä tiedot keltaisiin laatikoihin</a:t>
          </a:r>
          <a:r>
            <a:rPr lang="fi-FI" sz="1100" baseline="0"/>
            <a:t>. Liikkumistavasta riippuen tiedot täytetään joko kilometreinä tai henkilökilometreinä. Henkilökilometrin täyttöön löydät ohjeet alapuolella olevien taulukoiden välistä.</a:t>
          </a:r>
          <a:endParaRPr lang="fi-FI" sz="1100"/>
        </a:p>
      </xdr:txBody>
    </xdr:sp>
    <xdr:clientData/>
  </xdr:twoCellAnchor>
  <xdr:twoCellAnchor>
    <xdr:from>
      <xdr:col>6</xdr:col>
      <xdr:colOff>1247775</xdr:colOff>
      <xdr:row>3</xdr:row>
      <xdr:rowOff>238480</xdr:rowOff>
    </xdr:from>
    <xdr:to>
      <xdr:col>9</xdr:col>
      <xdr:colOff>247650</xdr:colOff>
      <xdr:row>5</xdr:row>
      <xdr:rowOff>15876</xdr:rowOff>
    </xdr:to>
    <xdr:sp macro="" textlink="">
      <xdr:nvSpPr>
        <xdr:cNvPr id="4" name="Tekstiruutu 3">
          <a:extLst>
            <a:ext uri="{FF2B5EF4-FFF2-40B4-BE49-F238E27FC236}">
              <a16:creationId xmlns:a16="http://schemas.microsoft.com/office/drawing/2014/main" id="{9C94A370-A6BC-48A8-A44B-8431C21DF188}"/>
            </a:ext>
          </a:extLst>
        </xdr:cNvPr>
        <xdr:cNvSpPr txBox="1"/>
      </xdr:nvSpPr>
      <xdr:spPr>
        <a:xfrm>
          <a:off x="8543925" y="933805"/>
          <a:ext cx="3505200" cy="729896"/>
        </a:xfrm>
        <a:prstGeom prst="rect">
          <a:avLst/>
        </a:prstGeom>
        <a:solidFill>
          <a:schemeClr val="lt1"/>
        </a:solidFill>
        <a:ln w="19050" cmpd="sng">
          <a:solidFill>
            <a:srgbClr val="33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Täytä tiedot</a:t>
          </a:r>
          <a:r>
            <a:rPr lang="fi-FI" sz="1100" baseline="0"/>
            <a:t> niin tarkasti kuin mahdollista. Laskurissa on yleiskertoimia henkilöautoille ja lentoliikenteelle, joita voi käyttää tarkemman tiedon puutteessa.</a:t>
          </a:r>
          <a:endParaRPr lang="fi-FI" sz="1100"/>
        </a:p>
      </xdr:txBody>
    </xdr:sp>
    <xdr:clientData/>
  </xdr:twoCellAnchor>
  <xdr:twoCellAnchor>
    <xdr:from>
      <xdr:col>3</xdr:col>
      <xdr:colOff>19050</xdr:colOff>
      <xdr:row>4</xdr:row>
      <xdr:rowOff>114300</xdr:rowOff>
    </xdr:from>
    <xdr:to>
      <xdr:col>5</xdr:col>
      <xdr:colOff>730250</xdr:colOff>
      <xdr:row>5</xdr:row>
      <xdr:rowOff>142875</xdr:rowOff>
    </xdr:to>
    <xdr:sp macro="" textlink="">
      <xdr:nvSpPr>
        <xdr:cNvPr id="5" name="Tekstiruutu 4">
          <a:extLst>
            <a:ext uri="{FF2B5EF4-FFF2-40B4-BE49-F238E27FC236}">
              <a16:creationId xmlns:a16="http://schemas.microsoft.com/office/drawing/2014/main" id="{7C9604C3-4E17-4A8F-8360-73B47194866B}"/>
            </a:ext>
          </a:extLst>
        </xdr:cNvPr>
        <xdr:cNvSpPr txBox="1"/>
      </xdr:nvSpPr>
      <xdr:spPr>
        <a:xfrm>
          <a:off x="1847850" y="1181100"/>
          <a:ext cx="4883150" cy="609600"/>
        </a:xfrm>
        <a:prstGeom prst="rect">
          <a:avLst/>
        </a:prstGeom>
        <a:solidFill>
          <a:schemeClr val="lt1"/>
        </a:solidFill>
        <a:ln w="15875" cmpd="sng">
          <a:solidFill>
            <a:srgbClr val="00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Ensimmäiseen taulukkoon täytetään henkilökunnan työmatkaliikenteestä</a:t>
          </a:r>
          <a:r>
            <a:rPr lang="fi-FI" sz="1100" baseline="0"/>
            <a:t> aiheutuvat päästöt ja kävijöiden päästöihin liittyvä taulukko löytyy alapuolelta.</a:t>
          </a:r>
          <a:endParaRPr lang="fi-FI"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2</xdr:row>
      <xdr:rowOff>12700</xdr:rowOff>
    </xdr:from>
    <xdr:to>
      <xdr:col>6</xdr:col>
      <xdr:colOff>406400</xdr:colOff>
      <xdr:row>7</xdr:row>
      <xdr:rowOff>0</xdr:rowOff>
    </xdr:to>
    <xdr:sp macro="" textlink="">
      <xdr:nvSpPr>
        <xdr:cNvPr id="2" name="Tekstiruutu 1">
          <a:extLst>
            <a:ext uri="{FF2B5EF4-FFF2-40B4-BE49-F238E27FC236}">
              <a16:creationId xmlns:a16="http://schemas.microsoft.com/office/drawing/2014/main" id="{0D873B77-F0E6-4EEB-916E-95F1AF091319}"/>
            </a:ext>
          </a:extLst>
        </xdr:cNvPr>
        <xdr:cNvSpPr txBox="1"/>
      </xdr:nvSpPr>
      <xdr:spPr>
        <a:xfrm>
          <a:off x="1238250" y="381000"/>
          <a:ext cx="4648200" cy="908050"/>
        </a:xfrm>
        <a:prstGeom prst="rect">
          <a:avLst/>
        </a:prstGeom>
        <a:solidFill>
          <a:schemeClr val="lt1"/>
        </a:solidFill>
        <a:ln w="19050"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Tälle</a:t>
          </a:r>
          <a:r>
            <a:rPr lang="fi-FI" sz="1100" baseline="0"/>
            <a:t> välilehdelle käyttäjä täyttää tapahtumassa kerättyjen jätejakeiden määrä (kg). Laskuri laskee päästöt ja kierrätysasteen automaattisesti kun jätteiden määrät on syötetty. Laskuriin täytetään </a:t>
          </a:r>
          <a:r>
            <a:rPr lang="fi-FI" sz="1100" b="1" baseline="0"/>
            <a:t>keltaisiin soluihin </a:t>
          </a:r>
          <a:r>
            <a:rPr lang="fi-FI" sz="1100" baseline="0"/>
            <a:t>tapahtumassa kerättyjen jätejakeiden määrät kilogrammoina.</a:t>
          </a:r>
        </a:p>
      </xdr:txBody>
    </xdr:sp>
    <xdr:clientData/>
  </xdr:twoCellAnchor>
  <xdr:twoCellAnchor>
    <xdr:from>
      <xdr:col>7</xdr:col>
      <xdr:colOff>6350</xdr:colOff>
      <xdr:row>4</xdr:row>
      <xdr:rowOff>6350</xdr:rowOff>
    </xdr:from>
    <xdr:to>
      <xdr:col>11</xdr:col>
      <xdr:colOff>88900</xdr:colOff>
      <xdr:row>6</xdr:row>
      <xdr:rowOff>165100</xdr:rowOff>
    </xdr:to>
    <xdr:sp macro="" textlink="">
      <xdr:nvSpPr>
        <xdr:cNvPr id="3" name="Tekstiruutu 2">
          <a:extLst>
            <a:ext uri="{FF2B5EF4-FFF2-40B4-BE49-F238E27FC236}">
              <a16:creationId xmlns:a16="http://schemas.microsoft.com/office/drawing/2014/main" id="{9AB8120A-A1B6-4910-8014-FE2E3E0784C6}"/>
            </a:ext>
          </a:extLst>
        </xdr:cNvPr>
        <xdr:cNvSpPr txBox="1"/>
      </xdr:nvSpPr>
      <xdr:spPr>
        <a:xfrm>
          <a:off x="6400800" y="742950"/>
          <a:ext cx="2520950" cy="527050"/>
        </a:xfrm>
        <a:prstGeom prst="rect">
          <a:avLst/>
        </a:prstGeom>
        <a:solidFill>
          <a:schemeClr val="lt1"/>
        </a:solidFill>
        <a:ln w="190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i-FI" sz="1100"/>
            <a:t>Lisähuomio: </a:t>
          </a:r>
          <a:r>
            <a:rPr lang="fi-FI" sz="1100" b="0" i="0">
              <a:solidFill>
                <a:schemeClr val="dk1"/>
              </a:solidFill>
              <a:effectLst/>
              <a:latin typeface="+mn-lt"/>
              <a:ea typeface="+mn-ea"/>
              <a:cs typeface="+mn-cs"/>
            </a:rPr>
            <a:t>Energiajätteen keräys loppuu vaiheittain vuosina 2023–2024.</a:t>
          </a:r>
          <a:endParaRPr lang="fi-FI" sz="1100"/>
        </a:p>
      </xdr:txBody>
    </xdr:sp>
    <xdr:clientData/>
  </xdr:twoCellAnchor>
  <xdr:twoCellAnchor>
    <xdr:from>
      <xdr:col>9</xdr:col>
      <xdr:colOff>0</xdr:colOff>
      <xdr:row>8</xdr:row>
      <xdr:rowOff>0</xdr:rowOff>
    </xdr:from>
    <xdr:to>
      <xdr:col>16</xdr:col>
      <xdr:colOff>177800</xdr:colOff>
      <xdr:row>20</xdr:row>
      <xdr:rowOff>107950</xdr:rowOff>
    </xdr:to>
    <xdr:graphicFrame macro="">
      <xdr:nvGraphicFramePr>
        <xdr:cNvPr id="5" name="Kaavio 4">
          <a:extLst>
            <a:ext uri="{FF2B5EF4-FFF2-40B4-BE49-F238E27FC236}">
              <a16:creationId xmlns:a16="http://schemas.microsoft.com/office/drawing/2014/main" id="{DCD0E4DA-2795-48A6-A9E2-41CEF931A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6350</xdr:colOff>
      <xdr:row>1</xdr:row>
      <xdr:rowOff>107950</xdr:rowOff>
    </xdr:from>
    <xdr:to>
      <xdr:col>4</xdr:col>
      <xdr:colOff>1371600</xdr:colOff>
      <xdr:row>5</xdr:row>
      <xdr:rowOff>6350</xdr:rowOff>
    </xdr:to>
    <xdr:sp macro="" textlink="">
      <xdr:nvSpPr>
        <xdr:cNvPr id="2" name="Tekstiruutu 1">
          <a:extLst>
            <a:ext uri="{FF2B5EF4-FFF2-40B4-BE49-F238E27FC236}">
              <a16:creationId xmlns:a16="http://schemas.microsoft.com/office/drawing/2014/main" id="{6DC18377-EADE-4BEE-A743-7A8FDA885DAE}"/>
            </a:ext>
          </a:extLst>
        </xdr:cNvPr>
        <xdr:cNvSpPr txBox="1"/>
      </xdr:nvSpPr>
      <xdr:spPr>
        <a:xfrm>
          <a:off x="1225550" y="292100"/>
          <a:ext cx="3943350" cy="63500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Tälle</a:t>
          </a:r>
          <a:r>
            <a:rPr lang="fi-FI" sz="1100" baseline="0"/>
            <a:t> välilehdelle täytetään </a:t>
          </a:r>
          <a:r>
            <a:rPr lang="fi-FI" sz="1100" b="1" baseline="0"/>
            <a:t>keltaisiin soluihin </a:t>
          </a:r>
          <a:r>
            <a:rPr lang="fi-FI" sz="1100" baseline="0"/>
            <a:t>tapahtumassa tarjoillut ruoka-ja juoma-annokset kappaleina. Laskuri laskee päästöt automaattisesti.</a:t>
          </a:r>
          <a:endParaRPr lang="fi-FI" sz="1100"/>
        </a:p>
      </xdr:txBody>
    </xdr:sp>
    <xdr:clientData/>
  </xdr:twoCellAnchor>
  <xdr:twoCellAnchor>
    <xdr:from>
      <xdr:col>7</xdr:col>
      <xdr:colOff>12700</xdr:colOff>
      <xdr:row>2</xdr:row>
      <xdr:rowOff>76200</xdr:rowOff>
    </xdr:from>
    <xdr:to>
      <xdr:col>9</xdr:col>
      <xdr:colOff>311150</xdr:colOff>
      <xdr:row>4</xdr:row>
      <xdr:rowOff>177800</xdr:rowOff>
    </xdr:to>
    <xdr:sp macro="" textlink="">
      <xdr:nvSpPr>
        <xdr:cNvPr id="4" name="Tekstiruutu 3">
          <a:extLst>
            <a:ext uri="{FF2B5EF4-FFF2-40B4-BE49-F238E27FC236}">
              <a16:creationId xmlns:a16="http://schemas.microsoft.com/office/drawing/2014/main" id="{05683CEC-C5F6-4DC0-B6EE-DD239B684500}"/>
            </a:ext>
          </a:extLst>
        </xdr:cNvPr>
        <xdr:cNvSpPr txBox="1"/>
      </xdr:nvSpPr>
      <xdr:spPr>
        <a:xfrm>
          <a:off x="6654800" y="444500"/>
          <a:ext cx="2800350" cy="469900"/>
        </a:xfrm>
        <a:prstGeom prst="rect">
          <a:avLst/>
        </a:prstGeom>
        <a:solidFill>
          <a:schemeClr val="lt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Taulukkoon</a:t>
          </a:r>
          <a:r>
            <a:rPr lang="fi-FI" sz="1100" baseline="0"/>
            <a:t> ei tarvitse täyttää hanavettä vaan pelkästään pulloissa tarjoiltu vesi.</a:t>
          </a:r>
          <a:endParaRPr lang="fi-FI"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599721</xdr:colOff>
      <xdr:row>0</xdr:row>
      <xdr:rowOff>176388</xdr:rowOff>
    </xdr:from>
    <xdr:to>
      <xdr:col>4</xdr:col>
      <xdr:colOff>1220610</xdr:colOff>
      <xdr:row>4</xdr:row>
      <xdr:rowOff>56443</xdr:rowOff>
    </xdr:to>
    <xdr:sp macro="" textlink="">
      <xdr:nvSpPr>
        <xdr:cNvPr id="2" name="Tekstiruutu 1">
          <a:extLst>
            <a:ext uri="{FF2B5EF4-FFF2-40B4-BE49-F238E27FC236}">
              <a16:creationId xmlns:a16="http://schemas.microsoft.com/office/drawing/2014/main" id="{66D5E723-B256-4D67-9322-0B3E2FFF567F}"/>
            </a:ext>
          </a:extLst>
        </xdr:cNvPr>
        <xdr:cNvSpPr txBox="1"/>
      </xdr:nvSpPr>
      <xdr:spPr>
        <a:xfrm>
          <a:off x="1206499" y="176388"/>
          <a:ext cx="4169833" cy="613833"/>
        </a:xfrm>
        <a:prstGeom prst="rect">
          <a:avLst/>
        </a:prstGeom>
        <a:solidFill>
          <a:schemeClr val="lt1"/>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Tämä</a:t>
          </a:r>
          <a:r>
            <a:rPr lang="fi-FI" sz="1200" baseline="0"/>
            <a:t> välilehti tarjoaa tietoa käytetyistä päästökertoimista eli käyttäjän ei tarvitse täyttää mitään tänne.</a:t>
          </a:r>
          <a:endParaRPr lang="fi-FI" sz="1200"/>
        </a:p>
      </xdr:txBody>
    </xdr:sp>
    <xdr:clientData/>
  </xdr:twoCellAnchor>
</xdr:wsDr>
</file>

<file path=xl/drawings/drawing9.xml><?xml version="1.0" encoding="utf-8"?>
<xdr:wsDr xmlns:xdr="http://schemas.openxmlformats.org/drawingml/2006/spreadsheetDrawing" xmlns:a="http://schemas.openxmlformats.org/drawingml/2006/main">
  <xdr:absoluteAnchor>
    <xdr:pos x="0" y="0"/>
    <xdr:ext cx="9290892" cy="6059277"/>
    <xdr:graphicFrame macro="">
      <xdr:nvGraphicFramePr>
        <xdr:cNvPr id="2" name="Kaavio 1">
          <a:extLst>
            <a:ext uri="{FF2B5EF4-FFF2-40B4-BE49-F238E27FC236}">
              <a16:creationId xmlns:a16="http://schemas.microsoft.com/office/drawing/2014/main" id="{3B1087F2-D5B4-494D-ABE5-8EFFFEC941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
  <sheetViews>
    <sheetView topLeftCell="A3" workbookViewId="0">
      <selection activeCell="N12" sqref="N12"/>
    </sheetView>
  </sheetViews>
  <sheetFormatPr defaultRowHeight="15"/>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55162-2C08-4AF9-B362-8FF6C80822F7}">
  <sheetPr>
    <tabColor theme="0" tint="-0.34998626667073579"/>
  </sheetPr>
  <dimension ref="C8:AA16"/>
  <sheetViews>
    <sheetView topLeftCell="A7" zoomScaleNormal="100" workbookViewId="0">
      <selection activeCell="G6" sqref="G6"/>
    </sheetView>
  </sheetViews>
  <sheetFormatPr defaultRowHeight="15"/>
  <cols>
    <col min="3" max="3" width="24.7109375" bestFit="1" customWidth="1"/>
    <col min="4" max="4" width="18.85546875" bestFit="1" customWidth="1"/>
    <col min="5" max="5" width="18.85546875" customWidth="1"/>
    <col min="6" max="6" width="13.42578125" bestFit="1" customWidth="1"/>
    <col min="9" max="9" width="18.5703125" bestFit="1" customWidth="1"/>
    <col min="10" max="10" width="18.5703125" customWidth="1"/>
    <col min="11" max="11" width="10.5703125" customWidth="1"/>
    <col min="12" max="12" width="16.140625" customWidth="1"/>
    <col min="13" max="13" width="14" bestFit="1" customWidth="1"/>
  </cols>
  <sheetData>
    <row r="8" spans="3:27" ht="18.75">
      <c r="C8" s="104" t="s">
        <v>0</v>
      </c>
      <c r="D8" s="104"/>
      <c r="E8" s="104"/>
      <c r="F8" s="104"/>
    </row>
    <row r="9" spans="3:27" ht="23.45" customHeight="1">
      <c r="C9" s="75" t="s">
        <v>1</v>
      </c>
      <c r="D9" s="76"/>
      <c r="E9" s="77">
        <f>Energiankulutus!G13</f>
        <v>0</v>
      </c>
      <c r="F9" s="76"/>
    </row>
    <row r="10" spans="3:27" ht="23.1" customHeight="1">
      <c r="C10" s="78" t="s">
        <v>2</v>
      </c>
      <c r="D10" s="20"/>
      <c r="E10" s="79">
        <f>'Polttoaineen kulutus'!F13</f>
        <v>0</v>
      </c>
      <c r="F10" s="20"/>
      <c r="I10" s="19"/>
      <c r="J10" s="19"/>
      <c r="K10" s="19"/>
      <c r="L10" s="19"/>
      <c r="M10" s="19"/>
      <c r="W10" s="100"/>
      <c r="X10" s="100"/>
      <c r="Y10" s="100"/>
      <c r="Z10" s="100"/>
      <c r="AA10" s="100"/>
    </row>
    <row r="11" spans="3:27" ht="21" customHeight="1">
      <c r="C11" s="80" t="s">
        <v>3</v>
      </c>
      <c r="D11" s="21"/>
      <c r="E11" s="81"/>
      <c r="F11" s="21"/>
      <c r="W11" s="82"/>
      <c r="X11" s="82"/>
      <c r="Y11" s="82"/>
      <c r="Z11" s="82"/>
      <c r="AA11" s="82"/>
    </row>
    <row r="12" spans="3:27" ht="21" customHeight="1">
      <c r="C12" s="80" t="s">
        <v>4</v>
      </c>
      <c r="D12" s="21"/>
      <c r="E12" s="81">
        <f>Liikenne!O17</f>
        <v>0</v>
      </c>
      <c r="F12" s="21"/>
    </row>
    <row r="13" spans="3:27" ht="21" customHeight="1">
      <c r="C13" s="80" t="s">
        <v>5</v>
      </c>
      <c r="D13" s="21"/>
      <c r="E13" s="81">
        <f>Liikenne!O31</f>
        <v>0</v>
      </c>
      <c r="F13" s="21"/>
    </row>
    <row r="14" spans="3:27" ht="19.5" customHeight="1">
      <c r="C14" s="12" t="s">
        <v>6</v>
      </c>
      <c r="D14" s="13"/>
      <c r="E14" s="17">
        <f>Jätehuolto!F19</f>
        <v>0</v>
      </c>
      <c r="F14" s="13"/>
    </row>
    <row r="15" spans="3:27" ht="20.100000000000001" customHeight="1">
      <c r="C15" s="23" t="s">
        <v>7</v>
      </c>
      <c r="D15" s="22"/>
      <c r="E15" s="24">
        <f>'Ruoka ja juoma'!D15</f>
        <v>0</v>
      </c>
      <c r="F15" s="22"/>
    </row>
    <row r="16" spans="3:27" ht="20.25">
      <c r="C16" s="105" t="s">
        <v>8</v>
      </c>
      <c r="D16" s="106"/>
      <c r="E16" s="18">
        <f>SUM(E9,E10,E11,E15,E14)</f>
        <v>0</v>
      </c>
      <c r="F16" s="14" t="s">
        <v>9</v>
      </c>
    </row>
  </sheetData>
  <sheetProtection sheet="1" objects="1" scenarios="1" selectLockedCells="1"/>
  <mergeCells count="3">
    <mergeCell ref="C8:F8"/>
    <mergeCell ref="C16:D16"/>
    <mergeCell ref="W10:AA10"/>
  </mergeCell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F85B5-B90F-401B-8347-63A223E893A1}">
  <sheetPr>
    <tabColor rgb="FF339966"/>
  </sheetPr>
  <dimension ref="D9:H15"/>
  <sheetViews>
    <sheetView tabSelected="1" zoomScale="90" zoomScaleNormal="90" workbookViewId="0">
      <selection activeCell="E11" sqref="E11"/>
    </sheetView>
  </sheetViews>
  <sheetFormatPr defaultRowHeight="15"/>
  <cols>
    <col min="1" max="2" width="8.7109375"/>
    <col min="4" max="4" width="17.5703125" customWidth="1"/>
    <col min="5" max="5" width="22.140625" bestFit="1" customWidth="1"/>
    <col min="6" max="6" width="21.7109375" bestFit="1" customWidth="1"/>
    <col min="7" max="7" width="18.7109375" customWidth="1"/>
    <col min="8" max="8" width="15.42578125" bestFit="1" customWidth="1"/>
  </cols>
  <sheetData>
    <row r="9" spans="4:8" ht="21">
      <c r="D9" s="107" t="s">
        <v>10</v>
      </c>
      <c r="E9" s="107"/>
      <c r="F9" s="107"/>
      <c r="G9" s="107"/>
      <c r="H9" s="107"/>
    </row>
    <row r="10" spans="4:8" ht="39.950000000000003" customHeight="1">
      <c r="D10" s="16" t="s">
        <v>11</v>
      </c>
      <c r="E10" s="60" t="s">
        <v>12</v>
      </c>
      <c r="F10" s="60" t="s">
        <v>13</v>
      </c>
      <c r="G10" s="60" t="s">
        <v>14</v>
      </c>
      <c r="H10" s="52"/>
    </row>
    <row r="11" spans="4:8" ht="41.1" customHeight="1">
      <c r="D11" s="2" t="s">
        <v>15</v>
      </c>
      <c r="E11" s="93"/>
      <c r="F11" s="3">
        <v>131</v>
      </c>
      <c r="G11" s="66">
        <f>F11*E11</f>
        <v>0</v>
      </c>
      <c r="H11" s="3"/>
    </row>
    <row r="12" spans="4:8" ht="49.5" customHeight="1">
      <c r="D12" s="2" t="s">
        <v>16</v>
      </c>
      <c r="E12" s="93"/>
      <c r="F12" s="3">
        <v>0</v>
      </c>
      <c r="G12" s="3">
        <f t="shared" ref="G12" si="0">F12*E12</f>
        <v>0</v>
      </c>
      <c r="H12" s="3"/>
    </row>
    <row r="13" spans="4:8" ht="28.5" customHeight="1">
      <c r="E13" s="32" t="s">
        <v>17</v>
      </c>
      <c r="F13" s="61"/>
      <c r="G13" s="67">
        <f>SUM(G11:G12)/1000</f>
        <v>0</v>
      </c>
      <c r="H13" s="32" t="s">
        <v>18</v>
      </c>
    </row>
    <row r="14" spans="4:8" ht="25.5" customHeight="1"/>
    <row r="15" spans="4:8" ht="29.45" customHeight="1"/>
  </sheetData>
  <sheetProtection selectLockedCells="1"/>
  <mergeCells count="1">
    <mergeCell ref="D9:H9"/>
  </mergeCells>
  <pageMargins left="0.7" right="0.7" top="0.75" bottom="0.75" header="0.3" footer="0.3"/>
  <pageSetup paperSize="9" orientation="portrait"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165C-0B05-4B47-919C-2EFB715640D2}">
  <sheetPr>
    <tabColor theme="5"/>
  </sheetPr>
  <dimension ref="C9:H13"/>
  <sheetViews>
    <sheetView workbookViewId="0">
      <selection activeCell="D12" sqref="D12"/>
    </sheetView>
  </sheetViews>
  <sheetFormatPr defaultRowHeight="15"/>
  <cols>
    <col min="3" max="3" width="31.85546875" bestFit="1" customWidth="1"/>
    <col min="4" max="4" width="12.140625" bestFit="1" customWidth="1"/>
    <col min="5" max="5" width="18" bestFit="1" customWidth="1"/>
    <col min="6" max="6" width="19.140625" customWidth="1"/>
    <col min="7" max="7" width="12.42578125" bestFit="1" customWidth="1"/>
  </cols>
  <sheetData>
    <row r="9" spans="3:8" ht="39.75">
      <c r="C9" s="45" t="s">
        <v>19</v>
      </c>
      <c r="D9" s="45" t="s">
        <v>20</v>
      </c>
      <c r="E9" s="44" t="s">
        <v>21</v>
      </c>
      <c r="F9" s="44" t="s">
        <v>22</v>
      </c>
      <c r="G9" s="25"/>
    </row>
    <row r="10" spans="3:8" ht="19.5" customHeight="1">
      <c r="C10" s="3" t="s">
        <v>23</v>
      </c>
      <c r="D10" s="93"/>
      <c r="E10" s="3">
        <v>2.42</v>
      </c>
      <c r="F10" s="3">
        <f>D10*E10</f>
        <v>0</v>
      </c>
      <c r="G10" s="1"/>
    </row>
    <row r="11" spans="3:8" ht="16.5" customHeight="1">
      <c r="C11" s="3" t="s">
        <v>24</v>
      </c>
      <c r="D11" s="93"/>
      <c r="E11" s="3">
        <v>2.67</v>
      </c>
      <c r="F11" s="3">
        <f t="shared" ref="F11:F12" si="0">D11*E11</f>
        <v>0</v>
      </c>
      <c r="G11" s="1"/>
    </row>
    <row r="12" spans="3:8" ht="16.5" customHeight="1">
      <c r="C12" s="3" t="s">
        <v>25</v>
      </c>
      <c r="D12" s="94"/>
      <c r="E12" s="50">
        <v>0</v>
      </c>
      <c r="F12" s="49">
        <f t="shared" si="0"/>
        <v>0</v>
      </c>
      <c r="G12" s="1"/>
    </row>
    <row r="13" spans="3:8" ht="43.5" customHeight="1">
      <c r="C13" s="46" t="s">
        <v>26</v>
      </c>
      <c r="D13" s="27"/>
      <c r="E13" s="27"/>
      <c r="F13" s="47">
        <f>SUM(F10:F12)</f>
        <v>0</v>
      </c>
      <c r="G13" s="48" t="s">
        <v>27</v>
      </c>
      <c r="H13" s="26"/>
    </row>
  </sheetData>
  <sheetProtection selectLockedCells="1"/>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9559-94C5-4C8F-8485-367AAE300969}">
  <sheetPr>
    <tabColor rgb="FF3399FF"/>
  </sheetPr>
  <dimension ref="D3:P35"/>
  <sheetViews>
    <sheetView topLeftCell="A23" zoomScaleNormal="100" workbookViewId="0">
      <selection activeCell="J22" sqref="J22"/>
    </sheetView>
  </sheetViews>
  <sheetFormatPr defaultRowHeight="15"/>
  <cols>
    <col min="1" max="2" width="8.7109375"/>
    <col min="4" max="5" width="29.85546875" bestFit="1" customWidth="1"/>
    <col min="6" max="6" width="18.5703125" customWidth="1"/>
    <col min="7" max="7" width="18.140625" bestFit="1" customWidth="1"/>
    <col min="8" max="8" width="29.42578125" bestFit="1" customWidth="1"/>
    <col min="9" max="9" width="17.140625" bestFit="1" customWidth="1"/>
    <col min="10" max="10" width="15" customWidth="1"/>
    <col min="11" max="11" width="17.140625" customWidth="1"/>
    <col min="12" max="12" width="25.85546875" bestFit="1" customWidth="1"/>
    <col min="13" max="13" width="35.28515625" customWidth="1"/>
    <col min="14" max="14" width="13.85546875" bestFit="1" customWidth="1"/>
    <col min="15" max="15" width="16.42578125" customWidth="1"/>
    <col min="16" max="16" width="13.7109375" bestFit="1" customWidth="1"/>
  </cols>
  <sheetData>
    <row r="3" spans="4:16" ht="26.1" customHeight="1">
      <c r="L3" s="99" t="s">
        <v>28</v>
      </c>
    </row>
    <row r="4" spans="4:16" ht="30">
      <c r="L4" s="1" t="s">
        <v>29</v>
      </c>
      <c r="M4" s="4" t="s">
        <v>30</v>
      </c>
    </row>
    <row r="5" spans="4:16" ht="45.95" customHeight="1">
      <c r="L5" s="4" t="s">
        <v>31</v>
      </c>
      <c r="M5" s="4" t="s">
        <v>32</v>
      </c>
    </row>
    <row r="6" spans="4:16" ht="30">
      <c r="L6" s="1" t="s">
        <v>33</v>
      </c>
      <c r="M6" s="4" t="s">
        <v>34</v>
      </c>
    </row>
    <row r="10" spans="4:16" ht="21">
      <c r="D10" s="108" t="s">
        <v>35</v>
      </c>
      <c r="E10" s="108"/>
      <c r="F10" s="108"/>
      <c r="G10" s="108"/>
    </row>
    <row r="11" spans="4:16" ht="21" customHeight="1">
      <c r="D11" s="53" t="s">
        <v>36</v>
      </c>
      <c r="E11" s="53" t="s">
        <v>37</v>
      </c>
      <c r="F11" s="53" t="s">
        <v>38</v>
      </c>
      <c r="G11" s="53" t="s">
        <v>39</v>
      </c>
      <c r="H11" s="53" t="s">
        <v>36</v>
      </c>
      <c r="I11" s="53" t="s">
        <v>40</v>
      </c>
      <c r="J11" s="53" t="s">
        <v>38</v>
      </c>
      <c r="K11" s="56" t="s">
        <v>41</v>
      </c>
      <c r="L11" s="53" t="s">
        <v>36</v>
      </c>
      <c r="M11" s="53" t="s">
        <v>40</v>
      </c>
      <c r="N11" s="53" t="s">
        <v>38</v>
      </c>
      <c r="O11" s="53" t="s">
        <v>39</v>
      </c>
      <c r="P11" s="54"/>
    </row>
    <row r="12" spans="4:16" ht="36">
      <c r="D12" s="28" t="s">
        <v>42</v>
      </c>
      <c r="E12" s="29"/>
      <c r="F12" s="30" t="s">
        <v>43</v>
      </c>
      <c r="G12" s="30" t="s">
        <v>44</v>
      </c>
      <c r="H12" s="28" t="s">
        <v>45</v>
      </c>
      <c r="I12" s="29"/>
      <c r="J12" s="68" t="s">
        <v>46</v>
      </c>
      <c r="K12" s="68" t="s">
        <v>44</v>
      </c>
      <c r="L12" s="69" t="s">
        <v>47</v>
      </c>
      <c r="M12" s="70"/>
      <c r="N12" s="68" t="s">
        <v>46</v>
      </c>
      <c r="O12" s="68" t="s">
        <v>44</v>
      </c>
      <c r="P12" s="70"/>
    </row>
    <row r="13" spans="4:16" ht="24.6" customHeight="1">
      <c r="D13" s="72" t="s">
        <v>48</v>
      </c>
      <c r="E13" s="93"/>
      <c r="F13" s="5">
        <v>159</v>
      </c>
      <c r="G13" s="1">
        <f>F13*E13</f>
        <v>0</v>
      </c>
      <c r="H13" s="73" t="s">
        <v>49</v>
      </c>
      <c r="I13" s="91"/>
      <c r="J13" s="15">
        <v>515.9</v>
      </c>
      <c r="K13" s="1">
        <f>I13*J13</f>
        <v>0</v>
      </c>
      <c r="L13" s="72" t="s">
        <v>50</v>
      </c>
      <c r="M13" s="93"/>
      <c r="N13" s="1">
        <v>40</v>
      </c>
      <c r="O13" s="1">
        <f>N13*M13</f>
        <v>0</v>
      </c>
      <c r="P13" s="1"/>
    </row>
    <row r="14" spans="4:16" ht="35.1" customHeight="1">
      <c r="D14" s="72" t="s">
        <v>24</v>
      </c>
      <c r="E14" s="93"/>
      <c r="F14" s="5">
        <v>141</v>
      </c>
      <c r="G14" s="1">
        <f t="shared" ref="G14:G18" si="0">F14*E14</f>
        <v>0</v>
      </c>
      <c r="H14" s="73" t="s">
        <v>51</v>
      </c>
      <c r="I14" s="91"/>
      <c r="J14" s="15">
        <v>289.3</v>
      </c>
      <c r="K14" s="1">
        <f t="shared" ref="K14:K16" si="1">I14*J14</f>
        <v>0</v>
      </c>
      <c r="L14" s="72" t="s">
        <v>52</v>
      </c>
      <c r="M14" s="93"/>
      <c r="N14" s="1">
        <v>53</v>
      </c>
      <c r="O14" s="1">
        <f t="shared" ref="O14:O16" si="2">N14*M14</f>
        <v>0</v>
      </c>
      <c r="P14" s="1"/>
    </row>
    <row r="15" spans="4:16" ht="30.75" customHeight="1">
      <c r="D15" s="72" t="s">
        <v>25</v>
      </c>
      <c r="E15" s="93"/>
      <c r="F15" s="5">
        <v>0</v>
      </c>
      <c r="G15" s="1">
        <f t="shared" si="0"/>
        <v>0</v>
      </c>
      <c r="H15" s="73" t="s">
        <v>53</v>
      </c>
      <c r="I15" s="91"/>
      <c r="J15" s="15">
        <v>325.5</v>
      </c>
      <c r="K15" s="1">
        <f t="shared" si="1"/>
        <v>0</v>
      </c>
      <c r="L15" s="72" t="s">
        <v>54</v>
      </c>
      <c r="M15" s="93"/>
      <c r="N15" s="1">
        <v>1.3</v>
      </c>
      <c r="O15" s="1">
        <f t="shared" si="2"/>
        <v>0</v>
      </c>
      <c r="P15" s="4"/>
    </row>
    <row r="16" spans="4:16" ht="20.45" customHeight="1">
      <c r="D16" s="72" t="s">
        <v>55</v>
      </c>
      <c r="E16" s="93"/>
      <c r="F16" s="5">
        <v>0</v>
      </c>
      <c r="G16" s="1">
        <f t="shared" si="0"/>
        <v>0</v>
      </c>
      <c r="H16" s="72" t="s">
        <v>56</v>
      </c>
      <c r="I16" s="91"/>
      <c r="J16" s="15">
        <v>376.9</v>
      </c>
      <c r="K16" s="1">
        <f t="shared" si="1"/>
        <v>0</v>
      </c>
      <c r="L16" s="72" t="s">
        <v>57</v>
      </c>
      <c r="M16" s="91"/>
      <c r="N16" s="1">
        <v>0</v>
      </c>
      <c r="O16" s="1">
        <f t="shared" si="2"/>
        <v>0</v>
      </c>
      <c r="P16" s="1"/>
    </row>
    <row r="17" spans="4:16" ht="42.6" customHeight="1">
      <c r="D17" s="72" t="s">
        <v>58</v>
      </c>
      <c r="E17" s="91"/>
      <c r="F17" s="74">
        <v>0</v>
      </c>
      <c r="G17" s="1">
        <f>F17*E17</f>
        <v>0</v>
      </c>
      <c r="H17" s="26"/>
      <c r="J17" s="71"/>
      <c r="L17" s="26"/>
      <c r="M17" s="34" t="s">
        <v>59</v>
      </c>
      <c r="N17" s="31"/>
      <c r="O17" s="28">
        <f>SUM(G13:G21,K13:K16,O13:O16)/1000</f>
        <v>0</v>
      </c>
      <c r="P17" s="28" t="s">
        <v>60</v>
      </c>
    </row>
    <row r="18" spans="4:16" ht="41.45" customHeight="1">
      <c r="D18" s="72" t="s">
        <v>61</v>
      </c>
      <c r="E18" s="93"/>
      <c r="F18" s="5">
        <v>70.099999999999994</v>
      </c>
      <c r="G18" s="1">
        <f t="shared" si="0"/>
        <v>0</v>
      </c>
    </row>
    <row r="19" spans="4:16" ht="21.95" customHeight="1">
      <c r="D19" s="72" t="s">
        <v>62</v>
      </c>
      <c r="E19" s="93"/>
      <c r="F19" s="5">
        <v>114</v>
      </c>
      <c r="G19" s="1">
        <f>F19*E19</f>
        <v>0</v>
      </c>
    </row>
    <row r="20" spans="4:16" ht="22.5" customHeight="1">
      <c r="D20" s="72" t="s">
        <v>63</v>
      </c>
      <c r="E20" s="93"/>
      <c r="F20" s="5">
        <v>84</v>
      </c>
      <c r="G20" s="1">
        <f>F20*E20</f>
        <v>0</v>
      </c>
    </row>
    <row r="21" spans="4:16" ht="21.95" customHeight="1">
      <c r="D21" s="72" t="s">
        <v>64</v>
      </c>
      <c r="E21" s="93"/>
      <c r="F21" s="5">
        <v>152</v>
      </c>
      <c r="G21" s="1">
        <f>F21*E21</f>
        <v>0</v>
      </c>
    </row>
    <row r="22" spans="4:16" ht="19.5" customHeight="1"/>
    <row r="24" spans="4:16" ht="21">
      <c r="D24" s="108" t="s">
        <v>65</v>
      </c>
      <c r="E24" s="108"/>
      <c r="F24" s="108"/>
      <c r="G24" s="108"/>
    </row>
    <row r="25" spans="4:16" ht="25.5" customHeight="1">
      <c r="D25" s="53" t="s">
        <v>36</v>
      </c>
      <c r="E25" s="53" t="s">
        <v>37</v>
      </c>
      <c r="F25" s="53" t="s">
        <v>38</v>
      </c>
      <c r="G25" s="53" t="s">
        <v>39</v>
      </c>
      <c r="H25" s="53" t="s">
        <v>36</v>
      </c>
      <c r="I25" s="53" t="s">
        <v>40</v>
      </c>
      <c r="J25" s="53" t="s">
        <v>38</v>
      </c>
      <c r="K25" s="56" t="s">
        <v>41</v>
      </c>
      <c r="L25" s="53" t="s">
        <v>36</v>
      </c>
      <c r="M25" s="53" t="s">
        <v>40</v>
      </c>
      <c r="N25" s="53" t="s">
        <v>38</v>
      </c>
      <c r="O25" s="53" t="s">
        <v>39</v>
      </c>
      <c r="P25" s="54"/>
    </row>
    <row r="26" spans="4:16" ht="36">
      <c r="D26" s="28" t="s">
        <v>42</v>
      </c>
      <c r="E26" s="29"/>
      <c r="F26" s="30" t="s">
        <v>43</v>
      </c>
      <c r="G26" s="30" t="s">
        <v>44</v>
      </c>
      <c r="H26" s="28" t="s">
        <v>45</v>
      </c>
      <c r="I26" s="29"/>
      <c r="J26" s="68" t="s">
        <v>46</v>
      </c>
      <c r="K26" s="68" t="s">
        <v>44</v>
      </c>
      <c r="L26" s="69" t="s">
        <v>47</v>
      </c>
      <c r="M26" s="70"/>
      <c r="N26" s="68" t="s">
        <v>46</v>
      </c>
      <c r="O26" s="68" t="s">
        <v>44</v>
      </c>
      <c r="P26" s="70"/>
    </row>
    <row r="27" spans="4:16" ht="27.95" customHeight="1">
      <c r="D27" s="72" t="s">
        <v>48</v>
      </c>
      <c r="E27" s="93"/>
      <c r="F27" s="5">
        <v>159</v>
      </c>
      <c r="G27" s="1">
        <f>F27*E27</f>
        <v>0</v>
      </c>
      <c r="H27" s="73" t="s">
        <v>49</v>
      </c>
      <c r="I27" s="91"/>
      <c r="J27" s="15">
        <v>515.9</v>
      </c>
      <c r="K27" s="1">
        <f>I27*J27</f>
        <v>0</v>
      </c>
      <c r="L27" s="72" t="s">
        <v>50</v>
      </c>
      <c r="M27" s="93"/>
      <c r="N27" s="1">
        <v>40</v>
      </c>
      <c r="O27" s="1">
        <f>N27*M27</f>
        <v>0</v>
      </c>
      <c r="P27" s="1"/>
    </row>
    <row r="28" spans="4:16" ht="32.1" customHeight="1">
      <c r="D28" s="72" t="s">
        <v>24</v>
      </c>
      <c r="E28" s="93"/>
      <c r="F28" s="5">
        <v>141</v>
      </c>
      <c r="G28" s="1">
        <f t="shared" ref="G28:G30" si="3">F28*E28</f>
        <v>0</v>
      </c>
      <c r="H28" s="73" t="s">
        <v>51</v>
      </c>
      <c r="I28" s="91"/>
      <c r="J28" s="15">
        <v>289.3</v>
      </c>
      <c r="K28" s="1">
        <f>I28*J28</f>
        <v>0</v>
      </c>
      <c r="L28" s="72" t="s">
        <v>52</v>
      </c>
      <c r="M28" s="93"/>
      <c r="N28" s="1">
        <v>53</v>
      </c>
      <c r="O28" s="1">
        <f t="shared" ref="O28:O30" si="4">N28*M28</f>
        <v>0</v>
      </c>
      <c r="P28" s="1"/>
    </row>
    <row r="29" spans="4:16" ht="17.100000000000001" customHeight="1">
      <c r="D29" s="72" t="s">
        <v>25</v>
      </c>
      <c r="E29" s="93"/>
      <c r="F29" s="5">
        <v>0</v>
      </c>
      <c r="G29" s="1">
        <f t="shared" si="3"/>
        <v>0</v>
      </c>
      <c r="H29" s="73" t="s">
        <v>53</v>
      </c>
      <c r="I29" s="91"/>
      <c r="J29" s="15">
        <v>325.5</v>
      </c>
      <c r="K29" s="1">
        <f t="shared" ref="K29:K30" si="5">I29*J29</f>
        <v>0</v>
      </c>
      <c r="L29" s="72" t="s">
        <v>54</v>
      </c>
      <c r="M29" s="93"/>
      <c r="N29" s="1">
        <v>1.3</v>
      </c>
      <c r="O29" s="1">
        <f t="shared" si="4"/>
        <v>0</v>
      </c>
      <c r="P29" s="4"/>
    </row>
    <row r="30" spans="4:16" ht="17.45" customHeight="1">
      <c r="D30" s="72" t="s">
        <v>55</v>
      </c>
      <c r="E30" s="93"/>
      <c r="F30" s="5">
        <v>0</v>
      </c>
      <c r="G30" s="1">
        <f t="shared" si="3"/>
        <v>0</v>
      </c>
      <c r="H30" s="72" t="s">
        <v>56</v>
      </c>
      <c r="I30" s="91"/>
      <c r="J30" s="15">
        <v>376.9</v>
      </c>
      <c r="K30" s="1">
        <f t="shared" si="5"/>
        <v>0</v>
      </c>
      <c r="L30" s="72" t="s">
        <v>57</v>
      </c>
      <c r="M30" s="92"/>
      <c r="N30" s="85">
        <v>0</v>
      </c>
      <c r="O30" s="85">
        <f t="shared" si="4"/>
        <v>0</v>
      </c>
      <c r="P30" s="85"/>
    </row>
    <row r="31" spans="4:16" ht="48.75">
      <c r="D31" s="72" t="s">
        <v>58</v>
      </c>
      <c r="E31" s="91"/>
      <c r="F31" s="74">
        <v>0</v>
      </c>
      <c r="G31" s="1">
        <f>F31*E31</f>
        <v>0</v>
      </c>
      <c r="H31" s="26"/>
      <c r="J31" s="71"/>
      <c r="L31" s="26"/>
      <c r="M31" s="86" t="s">
        <v>66</v>
      </c>
      <c r="N31" s="87"/>
      <c r="O31" s="88">
        <f>SUM(G27:G35,K27:K30,O27:O30)/1000</f>
        <v>0</v>
      </c>
      <c r="P31" s="88" t="s">
        <v>60</v>
      </c>
    </row>
    <row r="32" spans="4:16" ht="15.75">
      <c r="D32" s="72" t="s">
        <v>61</v>
      </c>
      <c r="E32" s="93"/>
      <c r="F32" s="5">
        <v>70.099999999999994</v>
      </c>
      <c r="G32" s="1">
        <f t="shared" ref="G32" si="6">F32*E32</f>
        <v>0</v>
      </c>
    </row>
    <row r="33" spans="4:7" ht="25.5" customHeight="1">
      <c r="D33" s="72" t="s">
        <v>62</v>
      </c>
      <c r="E33" s="93"/>
      <c r="F33" s="5">
        <v>114</v>
      </c>
      <c r="G33" s="1">
        <f>F33*E33</f>
        <v>0</v>
      </c>
    </row>
    <row r="34" spans="4:7" ht="15.75">
      <c r="D34" s="72" t="s">
        <v>63</v>
      </c>
      <c r="E34" s="93"/>
      <c r="F34" s="5">
        <v>84</v>
      </c>
      <c r="G34" s="1">
        <f>F34*E34</f>
        <v>0</v>
      </c>
    </row>
    <row r="35" spans="4:7" ht="15.75">
      <c r="D35" s="72" t="s">
        <v>64</v>
      </c>
      <c r="E35" s="93"/>
      <c r="F35" s="5">
        <v>152</v>
      </c>
      <c r="G35" s="1">
        <f>F35*E35</f>
        <v>0</v>
      </c>
    </row>
  </sheetData>
  <sheetProtection selectLockedCells="1"/>
  <mergeCells count="2">
    <mergeCell ref="D10:G10"/>
    <mergeCell ref="D24:G24"/>
  </mergeCells>
  <pageMargins left="0.7" right="0.7" top="0.75" bottom="0.75" header="0.3" footer="0.3"/>
  <pageSetup paperSize="9" orientation="portrait" horizont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9D25-1719-4110-BAF0-F7FB17A472D8}">
  <sheetPr>
    <tabColor theme="9" tint="0.39997558519241921"/>
  </sheetPr>
  <dimension ref="C9:J20"/>
  <sheetViews>
    <sheetView workbookViewId="0">
      <selection activeCell="F13" sqref="F13"/>
    </sheetView>
  </sheetViews>
  <sheetFormatPr defaultRowHeight="15"/>
  <cols>
    <col min="3" max="3" width="16.42578125" customWidth="1"/>
    <col min="4" max="4" width="9.85546875" bestFit="1" customWidth="1"/>
    <col min="5" max="5" width="23.85546875" customWidth="1"/>
    <col min="6" max="6" width="13.85546875" customWidth="1"/>
    <col min="7" max="7" width="13.140625" bestFit="1" customWidth="1"/>
    <col min="10" max="10" width="10.5703125" bestFit="1" customWidth="1"/>
  </cols>
  <sheetData>
    <row r="9" spans="3:10" ht="18.75">
      <c r="C9" s="109" t="s">
        <v>67</v>
      </c>
      <c r="D9" s="109"/>
      <c r="E9" s="109"/>
      <c r="F9" s="109"/>
      <c r="G9" s="6"/>
    </row>
    <row r="10" spans="3:10" ht="38.1" customHeight="1">
      <c r="C10" s="7" t="s">
        <v>68</v>
      </c>
      <c r="D10" s="7" t="s">
        <v>69</v>
      </c>
      <c r="E10" s="8" t="s">
        <v>70</v>
      </c>
      <c r="F10" s="8" t="s">
        <v>71</v>
      </c>
      <c r="G10" s="7"/>
    </row>
    <row r="11" spans="3:10">
      <c r="C11" s="5" t="s">
        <v>72</v>
      </c>
      <c r="D11" s="91"/>
      <c r="E11" s="5">
        <v>69</v>
      </c>
      <c r="F11" s="1">
        <f>D11*E11/1000</f>
        <v>0</v>
      </c>
      <c r="G11" s="1"/>
      <c r="J11" s="95">
        <f>SUM(D11:D17)</f>
        <v>0</v>
      </c>
    </row>
    <row r="12" spans="3:10">
      <c r="C12" s="5" t="s">
        <v>73</v>
      </c>
      <c r="D12" s="91"/>
      <c r="E12" s="5">
        <v>410</v>
      </c>
      <c r="F12" s="1">
        <f t="shared" ref="F12:F18" si="0">D12*E12/1000</f>
        <v>0</v>
      </c>
      <c r="G12" s="1"/>
      <c r="J12" s="96">
        <f>SUM(D11:D18)</f>
        <v>0</v>
      </c>
    </row>
    <row r="13" spans="3:10">
      <c r="C13" s="5" t="s">
        <v>74</v>
      </c>
      <c r="D13" s="91"/>
      <c r="E13" s="5">
        <v>60</v>
      </c>
      <c r="F13" s="1">
        <f t="shared" si="0"/>
        <v>0</v>
      </c>
      <c r="G13" s="1"/>
      <c r="J13" s="97" t="e">
        <f>J11/J12*100%</f>
        <v>#DIV/0!</v>
      </c>
    </row>
    <row r="14" spans="3:10">
      <c r="C14" s="5" t="s">
        <v>75</v>
      </c>
      <c r="D14" s="91"/>
      <c r="E14" s="5">
        <v>570</v>
      </c>
      <c r="F14" s="1">
        <f t="shared" si="0"/>
        <v>0</v>
      </c>
      <c r="G14" s="1"/>
    </row>
    <row r="15" spans="3:10">
      <c r="C15" s="5" t="s">
        <v>76</v>
      </c>
      <c r="D15" s="91"/>
      <c r="E15" s="5">
        <v>130</v>
      </c>
      <c r="F15" s="1">
        <f t="shared" si="0"/>
        <v>0</v>
      </c>
      <c r="G15" s="1"/>
    </row>
    <row r="16" spans="3:10">
      <c r="C16" s="5" t="s">
        <v>77</v>
      </c>
      <c r="D16" s="91"/>
      <c r="E16" s="5">
        <v>70</v>
      </c>
      <c r="F16" s="1">
        <f t="shared" si="0"/>
        <v>0</v>
      </c>
      <c r="G16" s="1"/>
    </row>
    <row r="17" spans="3:7">
      <c r="C17" s="5" t="s">
        <v>78</v>
      </c>
      <c r="D17" s="91"/>
      <c r="E17" s="5">
        <v>1050</v>
      </c>
      <c r="F17" s="1">
        <f t="shared" si="0"/>
        <v>0</v>
      </c>
      <c r="G17" s="1"/>
    </row>
    <row r="18" spans="3:7">
      <c r="C18" s="9" t="s">
        <v>79</v>
      </c>
      <c r="D18" s="92"/>
      <c r="E18" s="5">
        <v>506</v>
      </c>
      <c r="F18" s="1">
        <f t="shared" si="0"/>
        <v>0</v>
      </c>
      <c r="G18" s="1"/>
    </row>
    <row r="19" spans="3:7" ht="24.95" customHeight="1">
      <c r="C19" s="10"/>
      <c r="D19" s="10"/>
      <c r="E19" s="11" t="s">
        <v>17</v>
      </c>
      <c r="F19" s="11">
        <f>SUM(F11:F18)</f>
        <v>0</v>
      </c>
      <c r="G19" s="11" t="s">
        <v>9</v>
      </c>
    </row>
    <row r="20" spans="3:7" ht="37.5">
      <c r="E20" s="89" t="s">
        <v>80</v>
      </c>
      <c r="F20" s="90" t="e">
        <f>J13</f>
        <v>#DIV/0!</v>
      </c>
      <c r="G20" s="98"/>
    </row>
  </sheetData>
  <sheetProtection selectLockedCells="1"/>
  <mergeCells count="1">
    <mergeCell ref="C9:F9"/>
  </mergeCells>
  <pageMargins left="0.7" right="0.7" top="0.75" bottom="0.75" header="0.3" footer="0.3"/>
  <pageSetup paperSize="9" orientation="portrait" horizont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190A3-A9F1-4AA0-9B9E-3696D4776D56}">
  <sheetPr>
    <tabColor rgb="FFCCECFF"/>
  </sheetPr>
  <dimension ref="C6:O20"/>
  <sheetViews>
    <sheetView workbookViewId="0">
      <selection activeCell="H18" sqref="H18"/>
    </sheetView>
  </sheetViews>
  <sheetFormatPr defaultRowHeight="15"/>
  <cols>
    <col min="3" max="3" width="28.140625" bestFit="1" customWidth="1"/>
    <col min="5" max="5" width="19.7109375" customWidth="1"/>
    <col min="6" max="6" width="12.28515625" customWidth="1"/>
    <col min="8" max="8" width="21.5703125" customWidth="1"/>
    <col min="9" max="9" width="14.28515625" customWidth="1"/>
    <col min="10" max="10" width="19.5703125" customWidth="1"/>
    <col min="11" max="11" width="13.140625" customWidth="1"/>
    <col min="14" max="14" width="35.85546875" customWidth="1"/>
    <col min="15" max="15" width="12" customWidth="1"/>
  </cols>
  <sheetData>
    <row r="6" spans="3:15">
      <c r="N6" s="101" t="s">
        <v>81</v>
      </c>
      <c r="O6" s="101"/>
    </row>
    <row r="7" spans="3:15" ht="51.6" customHeight="1">
      <c r="C7" s="35" t="s">
        <v>82</v>
      </c>
      <c r="D7" s="35" t="s">
        <v>83</v>
      </c>
      <c r="E7" s="62" t="s">
        <v>84</v>
      </c>
      <c r="F7" s="62" t="s">
        <v>85</v>
      </c>
      <c r="H7" s="35" t="s">
        <v>86</v>
      </c>
      <c r="I7" s="35" t="s">
        <v>87</v>
      </c>
      <c r="J7" s="62" t="s">
        <v>84</v>
      </c>
      <c r="K7" s="62" t="s">
        <v>85</v>
      </c>
      <c r="N7" s="1" t="s">
        <v>88</v>
      </c>
      <c r="O7" s="1" t="s">
        <v>89</v>
      </c>
    </row>
    <row r="8" spans="3:15">
      <c r="C8" s="1" t="s">
        <v>90</v>
      </c>
      <c r="D8" s="91"/>
      <c r="E8" s="1">
        <v>0.3</v>
      </c>
      <c r="F8" s="1">
        <f>D8*E8</f>
        <v>0</v>
      </c>
      <c r="H8" s="1" t="s">
        <v>88</v>
      </c>
      <c r="I8" s="91"/>
      <c r="J8" s="83">
        <v>0.4</v>
      </c>
      <c r="K8" s="1">
        <f>I8*J8</f>
        <v>0</v>
      </c>
      <c r="N8" s="1" t="s">
        <v>91</v>
      </c>
      <c r="O8" s="1" t="s">
        <v>92</v>
      </c>
    </row>
    <row r="9" spans="3:15">
      <c r="C9" s="1" t="s">
        <v>93</v>
      </c>
      <c r="D9" s="91"/>
      <c r="E9" s="1">
        <v>0.3</v>
      </c>
      <c r="F9" s="1">
        <f t="shared" ref="F9:F11" si="0">D9*E9</f>
        <v>0</v>
      </c>
      <c r="H9" s="1" t="s">
        <v>91</v>
      </c>
      <c r="I9" s="91"/>
      <c r="J9" s="1">
        <v>0.18</v>
      </c>
      <c r="K9" s="1">
        <f t="shared" ref="K9" si="1">I9*J9</f>
        <v>0</v>
      </c>
      <c r="N9" s="1" t="s">
        <v>94</v>
      </c>
      <c r="O9" s="1" t="s">
        <v>92</v>
      </c>
    </row>
    <row r="10" spans="3:15">
      <c r="C10" s="1" t="s">
        <v>95</v>
      </c>
      <c r="D10" s="91"/>
      <c r="E10" s="1">
        <v>0.6</v>
      </c>
      <c r="F10" s="1">
        <f t="shared" si="0"/>
        <v>0</v>
      </c>
      <c r="H10" s="1" t="s">
        <v>94</v>
      </c>
      <c r="I10" s="91"/>
      <c r="J10" s="1">
        <v>0.18</v>
      </c>
      <c r="K10" s="1">
        <f>I10*J10</f>
        <v>0</v>
      </c>
      <c r="N10" s="1" t="s">
        <v>96</v>
      </c>
      <c r="O10" s="1" t="s">
        <v>97</v>
      </c>
    </row>
    <row r="11" spans="3:15">
      <c r="C11" s="1" t="s">
        <v>98</v>
      </c>
      <c r="D11" s="91"/>
      <c r="E11" s="1">
        <v>0.6</v>
      </c>
      <c r="F11" s="1">
        <f t="shared" si="0"/>
        <v>0</v>
      </c>
      <c r="H11" s="1" t="s">
        <v>96</v>
      </c>
      <c r="I11" s="91"/>
      <c r="J11" s="1">
        <v>0.14000000000000001</v>
      </c>
      <c r="K11" s="1">
        <f t="shared" ref="K11:K14" si="2">I11*J11</f>
        <v>0</v>
      </c>
      <c r="N11" s="1" t="s">
        <v>99</v>
      </c>
      <c r="O11" s="1" t="s">
        <v>97</v>
      </c>
    </row>
    <row r="12" spans="3:15">
      <c r="C12" s="1" t="s">
        <v>100</v>
      </c>
      <c r="D12" s="91"/>
      <c r="E12" s="1">
        <v>1.46</v>
      </c>
      <c r="F12" s="1">
        <f>D12*E12</f>
        <v>0</v>
      </c>
      <c r="H12" s="1" t="s">
        <v>99</v>
      </c>
      <c r="I12" s="91"/>
      <c r="J12" s="1">
        <v>0.2</v>
      </c>
      <c r="K12" s="1">
        <f t="shared" si="2"/>
        <v>0</v>
      </c>
      <c r="N12" s="4" t="s">
        <v>101</v>
      </c>
      <c r="O12" s="1" t="s">
        <v>92</v>
      </c>
    </row>
    <row r="13" spans="3:15" ht="15.75">
      <c r="C13" s="35" t="s">
        <v>17</v>
      </c>
      <c r="D13" s="35"/>
      <c r="E13" s="35"/>
      <c r="F13" s="35">
        <f>SUM(F8:F12)</f>
        <v>0</v>
      </c>
      <c r="H13" s="4" t="s">
        <v>101</v>
      </c>
      <c r="I13" s="91"/>
      <c r="J13" s="1">
        <v>0.1</v>
      </c>
      <c r="K13" s="1">
        <f t="shared" si="2"/>
        <v>0</v>
      </c>
      <c r="N13" s="1" t="s">
        <v>102</v>
      </c>
      <c r="O13" s="1" t="s">
        <v>103</v>
      </c>
    </row>
    <row r="14" spans="3:15" ht="15.75">
      <c r="C14" s="84"/>
      <c r="D14" s="84"/>
      <c r="E14" s="84"/>
      <c r="F14" s="84"/>
      <c r="H14" s="1" t="s">
        <v>102</v>
      </c>
      <c r="I14" s="91"/>
      <c r="J14" s="1">
        <v>0.04</v>
      </c>
      <c r="K14" s="1">
        <f t="shared" si="2"/>
        <v>0</v>
      </c>
    </row>
    <row r="15" spans="3:15" ht="39" customHeight="1">
      <c r="C15" s="63" t="s">
        <v>104</v>
      </c>
      <c r="D15" s="65">
        <f>SUM(F13,K15)</f>
        <v>0</v>
      </c>
      <c r="E15" s="64" t="s">
        <v>105</v>
      </c>
      <c r="F15" s="84"/>
      <c r="H15" s="35" t="s">
        <v>17</v>
      </c>
      <c r="I15" s="35"/>
      <c r="J15" s="35"/>
      <c r="K15" s="35">
        <f>SUM(K8:K14)</f>
        <v>0</v>
      </c>
      <c r="N15" s="23" t="s">
        <v>106</v>
      </c>
    </row>
    <row r="16" spans="3:15" ht="47.45" customHeight="1">
      <c r="C16" s="84"/>
      <c r="D16" s="84"/>
      <c r="E16" s="84"/>
      <c r="F16" s="84"/>
      <c r="N16" s="4" t="s">
        <v>107</v>
      </c>
    </row>
    <row r="17" spans="14:14" ht="77.45" customHeight="1">
      <c r="N17" s="4" t="s">
        <v>108</v>
      </c>
    </row>
    <row r="18" spans="14:14" ht="60.95" customHeight="1">
      <c r="N18" s="4" t="s">
        <v>109</v>
      </c>
    </row>
    <row r="19" spans="14:14" ht="39" customHeight="1">
      <c r="N19" s="4" t="s">
        <v>110</v>
      </c>
    </row>
    <row r="20" spans="14:14" ht="35.1" customHeight="1"/>
  </sheetData>
  <sheetProtection selectLockedCells="1"/>
  <mergeCells count="1">
    <mergeCell ref="N6:O6"/>
  </mergeCells>
  <phoneticPr fontId="14" type="noConversion"/>
  <pageMargins left="0.7" right="0.7" top="0.75" bottom="0.75" header="0.3" footer="0.3"/>
  <pageSetup paperSize="9" orientation="portrait" horizont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8F48-0A8A-47B7-B976-266CD6E5C184}">
  <dimension ref="C7:Y57"/>
  <sheetViews>
    <sheetView topLeftCell="A23" zoomScale="90" zoomScaleNormal="90" workbookViewId="0">
      <selection activeCell="E11" sqref="E11"/>
    </sheetView>
  </sheetViews>
  <sheetFormatPr defaultRowHeight="15"/>
  <cols>
    <col min="3" max="3" width="27.140625" customWidth="1"/>
    <col min="4" max="4" width="14.85546875" customWidth="1"/>
    <col min="5" max="5" width="19.7109375" customWidth="1"/>
    <col min="7" max="7" width="23.140625" customWidth="1"/>
    <col min="10" max="10" width="31.42578125" customWidth="1"/>
    <col min="11" max="11" width="46.5703125" customWidth="1"/>
  </cols>
  <sheetData>
    <row r="7" spans="3:25" ht="15.75">
      <c r="D7" s="58" t="s">
        <v>38</v>
      </c>
      <c r="E7" s="58" t="s">
        <v>111</v>
      </c>
      <c r="F7" s="58" t="s">
        <v>112</v>
      </c>
      <c r="G7" s="58" t="s">
        <v>113</v>
      </c>
    </row>
    <row r="8" spans="3:25" ht="15.75">
      <c r="C8" s="33" t="s">
        <v>1</v>
      </c>
      <c r="D8" s="33"/>
      <c r="E8" s="33"/>
      <c r="F8" s="33"/>
      <c r="G8" s="33"/>
      <c r="J8" s="102" t="s">
        <v>114</v>
      </c>
      <c r="K8" s="103"/>
    </row>
    <row r="9" spans="3:25" ht="95.1" customHeight="1">
      <c r="C9" s="3" t="s">
        <v>15</v>
      </c>
      <c r="D9" s="3">
        <v>131</v>
      </c>
      <c r="E9" s="37" t="s">
        <v>115</v>
      </c>
      <c r="F9" s="3">
        <v>2021</v>
      </c>
      <c r="G9" s="2" t="s">
        <v>116</v>
      </c>
      <c r="J9" s="4" t="s">
        <v>117</v>
      </c>
      <c r="K9" s="4" t="s">
        <v>118</v>
      </c>
    </row>
    <row r="10" spans="3:25" ht="43.5" customHeight="1">
      <c r="C10" s="2" t="s">
        <v>119</v>
      </c>
      <c r="D10" s="3">
        <v>0</v>
      </c>
      <c r="E10" s="37" t="s">
        <v>115</v>
      </c>
      <c r="F10" s="3">
        <v>2021</v>
      </c>
      <c r="G10" s="3" t="s">
        <v>120</v>
      </c>
      <c r="J10" s="4" t="s">
        <v>121</v>
      </c>
      <c r="K10" s="4" t="s">
        <v>122</v>
      </c>
    </row>
    <row r="11" spans="3:25" ht="36.950000000000003" customHeight="1">
      <c r="C11" s="40" t="s">
        <v>123</v>
      </c>
      <c r="D11" s="41"/>
      <c r="E11" s="42"/>
      <c r="F11" s="41"/>
      <c r="G11" s="41"/>
      <c r="J11" s="4" t="s">
        <v>124</v>
      </c>
      <c r="K11" s="1"/>
      <c r="Y11" s="43"/>
    </row>
    <row r="12" spans="3:25" ht="53.1" customHeight="1">
      <c r="C12" s="3" t="s">
        <v>23</v>
      </c>
      <c r="D12" s="3">
        <v>2.42</v>
      </c>
      <c r="E12" s="37" t="s">
        <v>125</v>
      </c>
      <c r="F12" s="3">
        <v>2022</v>
      </c>
      <c r="G12" s="3" t="s">
        <v>126</v>
      </c>
    </row>
    <row r="13" spans="3:25" ht="38.450000000000003" customHeight="1">
      <c r="C13" s="3" t="s">
        <v>24</v>
      </c>
      <c r="D13" s="3">
        <v>2.67</v>
      </c>
      <c r="E13" s="37" t="s">
        <v>125</v>
      </c>
      <c r="F13" s="3">
        <v>2022</v>
      </c>
      <c r="G13" s="3" t="s">
        <v>126</v>
      </c>
    </row>
    <row r="14" spans="3:25" ht="37.5" customHeight="1">
      <c r="C14" s="3" t="s">
        <v>25</v>
      </c>
      <c r="D14" s="50">
        <v>0</v>
      </c>
      <c r="E14" s="37" t="s">
        <v>125</v>
      </c>
      <c r="F14" s="3">
        <v>2022</v>
      </c>
      <c r="G14" s="3" t="s">
        <v>126</v>
      </c>
    </row>
    <row r="15" spans="3:25" ht="15.75">
      <c r="C15" s="28" t="s">
        <v>3</v>
      </c>
      <c r="D15" s="29"/>
      <c r="E15" s="29"/>
      <c r="F15" s="29"/>
      <c r="G15" s="29"/>
    </row>
    <row r="16" spans="3:25" ht="15.75">
      <c r="C16" s="53" t="s">
        <v>127</v>
      </c>
      <c r="D16" s="55"/>
      <c r="E16" s="55"/>
      <c r="F16" s="59"/>
      <c r="G16" s="55"/>
    </row>
    <row r="17" spans="3:7" ht="18.75">
      <c r="C17" s="3" t="s">
        <v>48</v>
      </c>
      <c r="D17" s="36">
        <v>159</v>
      </c>
      <c r="E17" s="37" t="s">
        <v>128</v>
      </c>
      <c r="F17" s="3">
        <v>2017</v>
      </c>
      <c r="G17" s="2" t="s">
        <v>129</v>
      </c>
    </row>
    <row r="18" spans="3:7" ht="18.75">
      <c r="C18" s="3" t="s">
        <v>24</v>
      </c>
      <c r="D18" s="36">
        <v>141</v>
      </c>
      <c r="E18" s="37" t="s">
        <v>128</v>
      </c>
      <c r="F18" s="3">
        <v>2017</v>
      </c>
      <c r="G18" s="2" t="s">
        <v>129</v>
      </c>
    </row>
    <row r="19" spans="3:7" ht="18.75">
      <c r="C19" s="3" t="s">
        <v>25</v>
      </c>
      <c r="D19" s="36">
        <v>0</v>
      </c>
      <c r="E19" s="37" t="s">
        <v>128</v>
      </c>
      <c r="F19" s="3">
        <v>2021</v>
      </c>
      <c r="G19" s="3" t="s">
        <v>120</v>
      </c>
    </row>
    <row r="20" spans="3:7" ht="18.75">
      <c r="C20" s="3" t="s">
        <v>55</v>
      </c>
      <c r="D20" s="36">
        <v>0</v>
      </c>
      <c r="E20" s="37" t="s">
        <v>128</v>
      </c>
      <c r="F20" s="3">
        <v>2021</v>
      </c>
      <c r="G20" s="3" t="s">
        <v>120</v>
      </c>
    </row>
    <row r="21" spans="3:7" ht="18.75">
      <c r="C21" s="3" t="s">
        <v>61</v>
      </c>
      <c r="D21" s="36">
        <v>70.099999999999994</v>
      </c>
      <c r="E21" s="37" t="s">
        <v>128</v>
      </c>
      <c r="F21" s="3">
        <v>2017</v>
      </c>
      <c r="G21" s="2" t="s">
        <v>129</v>
      </c>
    </row>
    <row r="22" spans="3:7" ht="18.75">
      <c r="C22" s="3" t="s">
        <v>62</v>
      </c>
      <c r="D22" s="36">
        <v>114</v>
      </c>
      <c r="E22" s="37" t="s">
        <v>128</v>
      </c>
      <c r="F22" s="3">
        <v>2017</v>
      </c>
      <c r="G22" s="2" t="s">
        <v>129</v>
      </c>
    </row>
    <row r="23" spans="3:7" ht="18.75">
      <c r="C23" s="3" t="s">
        <v>63</v>
      </c>
      <c r="D23" s="36">
        <v>84</v>
      </c>
      <c r="E23" s="37" t="s">
        <v>128</v>
      </c>
      <c r="F23" s="3">
        <v>2017</v>
      </c>
      <c r="G23" s="2" t="s">
        <v>129</v>
      </c>
    </row>
    <row r="24" spans="3:7" ht="15.75">
      <c r="C24" s="3" t="s">
        <v>58</v>
      </c>
      <c r="D24" s="38">
        <v>0</v>
      </c>
      <c r="E24" s="3"/>
      <c r="F24" s="3"/>
      <c r="G24" s="3" t="s">
        <v>120</v>
      </c>
    </row>
    <row r="25" spans="3:7" ht="18.75">
      <c r="C25" s="3" t="s">
        <v>64</v>
      </c>
      <c r="D25" s="38">
        <v>152</v>
      </c>
      <c r="E25" s="37" t="s">
        <v>128</v>
      </c>
      <c r="F25" s="3">
        <v>2017</v>
      </c>
      <c r="G25" s="2" t="s">
        <v>129</v>
      </c>
    </row>
    <row r="26" spans="3:7" ht="15.75">
      <c r="C26" s="28" t="s">
        <v>130</v>
      </c>
      <c r="D26" s="29"/>
      <c r="E26" s="29"/>
      <c r="F26" s="29"/>
      <c r="G26" s="29"/>
    </row>
    <row r="27" spans="3:7" ht="18.75">
      <c r="C27" s="2" t="s">
        <v>131</v>
      </c>
      <c r="D27" s="39">
        <v>515.9</v>
      </c>
      <c r="E27" s="37" t="s">
        <v>132</v>
      </c>
      <c r="F27" s="3">
        <v>2021</v>
      </c>
      <c r="G27" s="3" t="s">
        <v>120</v>
      </c>
    </row>
    <row r="28" spans="3:7" ht="33">
      <c r="C28" s="2" t="s">
        <v>31</v>
      </c>
      <c r="D28" s="39">
        <v>289.3</v>
      </c>
      <c r="E28" s="37" t="s">
        <v>132</v>
      </c>
      <c r="F28" s="3">
        <v>2021</v>
      </c>
      <c r="G28" s="3" t="s">
        <v>120</v>
      </c>
    </row>
    <row r="29" spans="3:7" ht="18.75">
      <c r="C29" s="2" t="s">
        <v>33</v>
      </c>
      <c r="D29" s="39">
        <v>325.5</v>
      </c>
      <c r="E29" s="37" t="s">
        <v>132</v>
      </c>
      <c r="F29" s="3">
        <v>2021</v>
      </c>
      <c r="G29" s="3" t="s">
        <v>120</v>
      </c>
    </row>
    <row r="30" spans="3:7" ht="18.75">
      <c r="C30" s="3" t="s">
        <v>56</v>
      </c>
      <c r="D30" s="39">
        <v>376.9</v>
      </c>
      <c r="E30" s="37" t="s">
        <v>132</v>
      </c>
      <c r="F30" s="3">
        <v>2021</v>
      </c>
      <c r="G30" s="26" t="s">
        <v>120</v>
      </c>
    </row>
    <row r="31" spans="3:7" ht="15.75">
      <c r="C31" s="34" t="s">
        <v>133</v>
      </c>
      <c r="D31" s="29"/>
      <c r="E31" s="57"/>
      <c r="F31" s="29"/>
      <c r="G31" s="29"/>
    </row>
    <row r="32" spans="3:7" ht="18.75">
      <c r="C32" s="3" t="s">
        <v>50</v>
      </c>
      <c r="D32" s="3">
        <v>40</v>
      </c>
      <c r="E32" s="37" t="s">
        <v>132</v>
      </c>
      <c r="F32" s="3">
        <v>2017</v>
      </c>
      <c r="G32" s="3" t="s">
        <v>129</v>
      </c>
    </row>
    <row r="33" spans="3:7" ht="18.75">
      <c r="C33" s="3" t="s">
        <v>52</v>
      </c>
      <c r="D33" s="3">
        <v>53</v>
      </c>
      <c r="E33" s="37" t="s">
        <v>132</v>
      </c>
      <c r="F33" s="3">
        <v>2017</v>
      </c>
      <c r="G33" s="3" t="s">
        <v>129</v>
      </c>
    </row>
    <row r="34" spans="3:7" ht="18.75">
      <c r="C34" s="3" t="s">
        <v>54</v>
      </c>
      <c r="D34" s="3">
        <v>1.3</v>
      </c>
      <c r="E34" s="37" t="s">
        <v>132</v>
      </c>
      <c r="F34" s="3">
        <v>2021</v>
      </c>
      <c r="G34" s="3" t="s">
        <v>120</v>
      </c>
    </row>
    <row r="35" spans="3:7" ht="18.75">
      <c r="C35" s="3" t="s">
        <v>57</v>
      </c>
      <c r="D35" s="3">
        <v>0</v>
      </c>
      <c r="E35" s="37" t="s">
        <v>132</v>
      </c>
      <c r="F35" s="3">
        <v>2017</v>
      </c>
      <c r="G35" s="3" t="s">
        <v>129</v>
      </c>
    </row>
    <row r="36" spans="3:7" ht="15.75">
      <c r="C36" s="16" t="s">
        <v>134</v>
      </c>
      <c r="D36" s="52"/>
      <c r="E36" s="52"/>
      <c r="F36" s="52"/>
      <c r="G36" s="52"/>
    </row>
    <row r="37" spans="3:7" ht="18.75">
      <c r="C37" s="36" t="s">
        <v>72</v>
      </c>
      <c r="D37" s="36">
        <v>69</v>
      </c>
      <c r="E37" s="37" t="s">
        <v>135</v>
      </c>
      <c r="F37" s="3">
        <v>2018</v>
      </c>
      <c r="G37" s="3" t="s">
        <v>120</v>
      </c>
    </row>
    <row r="38" spans="3:7" ht="18.75">
      <c r="C38" s="36" t="s">
        <v>73</v>
      </c>
      <c r="D38" s="36">
        <v>410</v>
      </c>
      <c r="E38" s="37" t="s">
        <v>135</v>
      </c>
      <c r="F38" s="3">
        <v>2018</v>
      </c>
      <c r="G38" s="3" t="s">
        <v>120</v>
      </c>
    </row>
    <row r="39" spans="3:7" ht="18.75">
      <c r="C39" s="36" t="s">
        <v>74</v>
      </c>
      <c r="D39" s="36">
        <v>60</v>
      </c>
      <c r="E39" s="37" t="s">
        <v>135</v>
      </c>
      <c r="F39" s="3">
        <v>2018</v>
      </c>
      <c r="G39" s="3" t="s">
        <v>120</v>
      </c>
    </row>
    <row r="40" spans="3:7" ht="18.75">
      <c r="C40" s="36" t="s">
        <v>75</v>
      </c>
      <c r="D40" s="36">
        <v>570</v>
      </c>
      <c r="E40" s="37" t="s">
        <v>135</v>
      </c>
      <c r="F40" s="3">
        <v>2018</v>
      </c>
      <c r="G40" s="3" t="s">
        <v>120</v>
      </c>
    </row>
    <row r="41" spans="3:7" ht="18.75">
      <c r="C41" s="36" t="s">
        <v>76</v>
      </c>
      <c r="D41" s="36">
        <v>130</v>
      </c>
      <c r="E41" s="37" t="s">
        <v>135</v>
      </c>
      <c r="F41" s="3">
        <v>2018</v>
      </c>
      <c r="G41" s="3" t="s">
        <v>120</v>
      </c>
    </row>
    <row r="42" spans="3:7" ht="18.75">
      <c r="C42" s="36" t="s">
        <v>77</v>
      </c>
      <c r="D42" s="36">
        <v>70</v>
      </c>
      <c r="E42" s="37" t="s">
        <v>135</v>
      </c>
      <c r="F42" s="3">
        <v>2018</v>
      </c>
      <c r="G42" s="3" t="s">
        <v>120</v>
      </c>
    </row>
    <row r="43" spans="3:7" ht="18.75">
      <c r="C43" s="36" t="s">
        <v>78</v>
      </c>
      <c r="D43" s="36">
        <v>1050</v>
      </c>
      <c r="E43" s="37" t="s">
        <v>135</v>
      </c>
      <c r="F43" s="3">
        <v>2018</v>
      </c>
      <c r="G43" s="3" t="s">
        <v>120</v>
      </c>
    </row>
    <row r="44" spans="3:7" ht="18.75">
      <c r="C44" s="36" t="s">
        <v>79</v>
      </c>
      <c r="D44" s="36">
        <v>410</v>
      </c>
      <c r="E44" s="37" t="s">
        <v>135</v>
      </c>
      <c r="F44" s="3">
        <v>2021</v>
      </c>
      <c r="G44" s="3" t="s">
        <v>120</v>
      </c>
    </row>
    <row r="45" spans="3:7" ht="15.75">
      <c r="C45" s="35" t="s">
        <v>136</v>
      </c>
      <c r="D45" s="51"/>
      <c r="E45" s="51"/>
      <c r="F45" s="51"/>
      <c r="G45" s="51"/>
    </row>
    <row r="46" spans="3:7" ht="47.25">
      <c r="C46" s="3" t="s">
        <v>90</v>
      </c>
      <c r="D46" s="3">
        <v>0.3</v>
      </c>
      <c r="E46" s="37" t="s">
        <v>137</v>
      </c>
      <c r="F46" s="3">
        <v>2018</v>
      </c>
      <c r="G46" s="2" t="s">
        <v>138</v>
      </c>
    </row>
    <row r="47" spans="3:7" ht="24" customHeight="1">
      <c r="C47" s="3" t="s">
        <v>100</v>
      </c>
      <c r="D47" s="3">
        <v>1.46</v>
      </c>
      <c r="E47" s="37" t="s">
        <v>137</v>
      </c>
      <c r="F47" s="3">
        <v>2018</v>
      </c>
      <c r="G47" s="3" t="s">
        <v>139</v>
      </c>
    </row>
    <row r="48" spans="3:7" ht="44.1" customHeight="1">
      <c r="C48" s="3" t="s">
        <v>93</v>
      </c>
      <c r="D48" s="3">
        <v>0.3</v>
      </c>
      <c r="E48" s="37" t="s">
        <v>137</v>
      </c>
      <c r="F48" s="3">
        <v>2011</v>
      </c>
      <c r="G48" s="2" t="s">
        <v>138</v>
      </c>
    </row>
    <row r="49" spans="3:7" ht="22.5" customHeight="1">
      <c r="C49" s="3" t="s">
        <v>95</v>
      </c>
      <c r="D49" s="3">
        <v>0.6</v>
      </c>
      <c r="E49" s="37" t="s">
        <v>137</v>
      </c>
      <c r="F49" s="3">
        <v>2014</v>
      </c>
      <c r="G49" s="3" t="s">
        <v>140</v>
      </c>
    </row>
    <row r="50" spans="3:7" ht="27.95" customHeight="1">
      <c r="C50" s="3" t="s">
        <v>98</v>
      </c>
      <c r="D50" s="3">
        <v>0.6</v>
      </c>
      <c r="E50" s="37" t="s">
        <v>137</v>
      </c>
      <c r="F50" s="3">
        <v>2014</v>
      </c>
      <c r="G50" s="3" t="s">
        <v>140</v>
      </c>
    </row>
    <row r="51" spans="3:7" ht="47.25">
      <c r="C51" s="3" t="s">
        <v>88</v>
      </c>
      <c r="D51" s="38">
        <v>0.4</v>
      </c>
      <c r="E51" s="37" t="s">
        <v>137</v>
      </c>
      <c r="F51" s="3">
        <v>2011</v>
      </c>
      <c r="G51" s="2" t="s">
        <v>138</v>
      </c>
    </row>
    <row r="52" spans="3:7" ht="47.25">
      <c r="C52" s="3" t="s">
        <v>91</v>
      </c>
      <c r="D52" s="3">
        <v>0.18</v>
      </c>
      <c r="E52" s="37" t="s">
        <v>137</v>
      </c>
      <c r="F52" s="3">
        <v>2011</v>
      </c>
      <c r="G52" s="2" t="s">
        <v>138</v>
      </c>
    </row>
    <row r="53" spans="3:7" ht="47.25">
      <c r="C53" s="3" t="s">
        <v>94</v>
      </c>
      <c r="D53" s="3">
        <v>0.18</v>
      </c>
      <c r="E53" s="37" t="s">
        <v>137</v>
      </c>
      <c r="F53" s="3">
        <v>2011</v>
      </c>
      <c r="G53" s="2" t="s">
        <v>138</v>
      </c>
    </row>
    <row r="54" spans="3:7" ht="47.25">
      <c r="C54" s="3" t="s">
        <v>96</v>
      </c>
      <c r="D54" s="3">
        <v>0.14000000000000001</v>
      </c>
      <c r="E54" s="37" t="s">
        <v>137</v>
      </c>
      <c r="F54" s="3">
        <v>2011</v>
      </c>
      <c r="G54" s="2" t="s">
        <v>138</v>
      </c>
    </row>
    <row r="55" spans="3:7" ht="47.25">
      <c r="C55" s="3" t="s">
        <v>99</v>
      </c>
      <c r="D55" s="3">
        <v>0.2</v>
      </c>
      <c r="E55" s="37" t="s">
        <v>137</v>
      </c>
      <c r="F55" s="3">
        <v>2011</v>
      </c>
      <c r="G55" s="2" t="s">
        <v>138</v>
      </c>
    </row>
    <row r="56" spans="3:7" ht="47.25">
      <c r="C56" s="2" t="s">
        <v>101</v>
      </c>
      <c r="D56" s="3">
        <v>0.1</v>
      </c>
      <c r="E56" s="37" t="s">
        <v>137</v>
      </c>
      <c r="F56" s="3">
        <v>2011</v>
      </c>
      <c r="G56" s="2" t="s">
        <v>138</v>
      </c>
    </row>
    <row r="57" spans="3:7" ht="47.25">
      <c r="C57" s="3" t="s">
        <v>102</v>
      </c>
      <c r="D57" s="3">
        <v>0.04</v>
      </c>
      <c r="E57" s="37" t="s">
        <v>137</v>
      </c>
      <c r="F57" s="3">
        <v>2011</v>
      </c>
      <c r="G57" s="2" t="s">
        <v>138</v>
      </c>
    </row>
  </sheetData>
  <sheetProtection sheet="1" objects="1" scenarios="1" selectLockedCells="1"/>
  <mergeCells count="1">
    <mergeCell ref="J8:K8"/>
  </mergeCells>
  <phoneticPr fontId="14" type="noConversion"/>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1EFF1097A635404DA8A802D50DBF7B6E" ma:contentTypeVersion="2" ma:contentTypeDescription="Luo uusi asiakirja." ma:contentTypeScope="" ma:versionID="fc550ffd2f346dfe5a0a360b8ac0b1c9">
  <xsd:schema xmlns:xsd="http://www.w3.org/2001/XMLSchema" xmlns:xs="http://www.w3.org/2001/XMLSchema" xmlns:p="http://schemas.microsoft.com/office/2006/metadata/properties" xmlns:ns2="30eeee09-650e-4c6b-9070-11eabfd91d9d" targetNamespace="http://schemas.microsoft.com/office/2006/metadata/properties" ma:root="true" ma:fieldsID="1c6e45a80176f4c328d0d131e113e4d7" ns2:_="">
    <xsd:import namespace="30eeee09-650e-4c6b-9070-11eabfd91d9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eee09-650e-4c6b-9070-11eabfd91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A4C6A9-9AC4-4601-A1F6-0546C1606286}"/>
</file>

<file path=customXml/itemProps2.xml><?xml version="1.0" encoding="utf-8"?>
<ds:datastoreItem xmlns:ds="http://schemas.openxmlformats.org/officeDocument/2006/customXml" ds:itemID="{0B77EACA-006A-48A1-A8D0-F62F24E9E79A}"/>
</file>

<file path=customXml/itemProps3.xml><?xml version="1.0" encoding="utf-8"?>
<ds:datastoreItem xmlns:ds="http://schemas.openxmlformats.org/officeDocument/2006/customXml" ds:itemID="{7924DCAD-B339-4F00-B0DA-6C5CA61E97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Tea Kosunen</cp:lastModifiedBy>
  <cp:revision/>
  <dcterms:created xsi:type="dcterms:W3CDTF">2022-04-28T10:25:30Z</dcterms:created>
  <dcterms:modified xsi:type="dcterms:W3CDTF">2023-03-10T13:29:13Z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0x0101001EFF1097A635404DA8A802D50DBF7B6E</vt:lpwstr>
  </property>
  <property fmtid="{D5CDD505-2E9C-101B-9397-08002B2CF9AE}" pid="3" name="MediaServiceImageTags">
    <vt:lpwstr/>
  </property>
  <property fmtid="{D5CDD505-2E9C-101B-9397-08002B2CF9AE}" pid="4" name="Order">
    <vt:r8>2725300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